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turminstermarshallpc-my.sharepoint.com/personal/parishclerk_sturminstermarshallpc_onmicrosoft_com/Documents/Documents/Parish Documents 1/Accounts/2025-26/Audit/AGAR/"/>
    </mc:Choice>
  </mc:AlternateContent>
  <xr:revisionPtr revIDLastSave="116" documentId="8_{86FB16C6-B2EE-4DDA-8845-E6AAF5DEDD34}" xr6:coauthVersionLast="47" xr6:coauthVersionMax="47" xr10:uidLastSave="{11733BEF-D580-4626-909E-4A9D214BBCA4}"/>
  <bookViews>
    <workbookView xWindow="-108" yWindow="-108" windowWidth="23256" windowHeight="12456" tabRatio="874" firstSheet="1" activeTab="5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0" l="1"/>
  <c r="D26" i="10"/>
  <c r="C16" i="10" l="1"/>
  <c r="C14" i="10"/>
  <c r="C20" i="7" l="1"/>
  <c r="B15" i="10" l="1"/>
  <c r="D16" i="10"/>
  <c r="F24" i="14" l="1"/>
  <c r="D14" i="13" l="1"/>
  <c r="C14" i="13"/>
  <c r="E34" i="11"/>
  <c r="C34" i="11"/>
  <c r="C40" i="11"/>
  <c r="B40" i="11"/>
  <c r="D39" i="11"/>
  <c r="D38" i="11"/>
  <c r="D37" i="11"/>
  <c r="C13" i="13"/>
  <c r="D13" i="13"/>
  <c r="D40" i="11" l="1"/>
  <c r="F27" i="14"/>
  <c r="G28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6" i="10"/>
  <c r="B26" i="10"/>
  <c r="D25" i="10"/>
  <c r="D24" i="10"/>
  <c r="D23" i="10"/>
  <c r="D22" i="10"/>
  <c r="D21" i="10"/>
  <c r="D20" i="10"/>
  <c r="D19" i="10"/>
  <c r="D18" i="10"/>
  <c r="D17" i="10"/>
  <c r="D15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<sst xmlns="http://schemas.openxmlformats.org/spreadsheetml/2006/main" count="155" uniqueCount="90">
  <si>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</si>
  <si>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</si>
  <si>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</si>
  <si>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</si>
  <si>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</si>
  <si>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</si>
  <si>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</si>
  <si>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</si>
  <si>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</si>
  <si>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</si>
  <si>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</si>
  <si>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</si>
  <si>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</si>
  <si>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</si>
  <si>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</si>
  <si>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</si>
  <si>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</si>
  <si>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</si>
  <si>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</si>
  <si>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</si>
  <si>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</si>
  <si>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</si>
  <si>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Please explain in the Reserves tab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</si>
  <si>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</si>
  <si>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</si>
  <si>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</si>
  <si>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</si>
  <si>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</si>
  <si>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</si>
  <si>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</si>
  <si>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</si>
  <si>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</si>
  <si>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</si>
  <si>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</si>
  <si>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</si>
  <si>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</si>
  <si>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</si>
  <si>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</si>
  <si>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</si>
  <si>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</si>
  <si>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</si>
  <si>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</si>
  <si>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</si>
  <si>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</si>
  <si>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</si>
  <si>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</si>
  <si>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</si>
  <si>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</si>
  <si>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</si>
  <si>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</si>
  <si>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</si>
  <si>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</si>
  <si>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</si>
  <si>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</si>
  <si>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</si>
  <si>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</si>
  <si>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</si>
  <si>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</si>
  <si>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</si>
  <si>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</si>
  <si>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</si>
  <si>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</si>
  <si>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</si>
  <si>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</si>
  <si>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CIL</t>
  </si>
  <si>
    <t>Donations - expected donation in 2024/25 not paid</t>
  </si>
  <si>
    <t>Rent</t>
  </si>
  <si>
    <t>Grants - EV charge point</t>
  </si>
  <si>
    <t>Miscellaneous - contribution from other Parish Council for Clerk's training</t>
  </si>
  <si>
    <t>Interest - money moved to higher interest savings</t>
  </si>
  <si>
    <t>No - belongs to charge point company</t>
  </si>
  <si>
    <t>CIL - play area equipment purchased in 2024/25</t>
  </si>
  <si>
    <t>Playground equipment</t>
  </si>
  <si>
    <t>Defibrillators</t>
  </si>
  <si>
    <t>Elections</t>
  </si>
  <si>
    <t>Speed Mitigation</t>
  </si>
  <si>
    <t>Neighbourhood Plan</t>
  </si>
  <si>
    <t>Office Equipment</t>
  </si>
  <si>
    <t>Play area repairs</t>
  </si>
  <si>
    <t>Posts and Signage</t>
  </si>
  <si>
    <t>Trees</t>
  </si>
  <si>
    <t>Events</t>
  </si>
  <si>
    <t>General Repairs</t>
  </si>
  <si>
    <t>Assets</t>
  </si>
  <si>
    <t>Public Art</t>
  </si>
  <si>
    <t xml:space="preserve">Administration - professional fees and insurance costs </t>
  </si>
  <si>
    <t>Grants and Subscriptions - one off grant to  Memorial Hall plus increase general grants</t>
  </si>
  <si>
    <t>Maintenance and Services - remedial works to play area,  general repairs to benches and maypole , trees , environmental works, grass cutting  and defib. Saving of £1080 on Environmental works.</t>
  </si>
  <si>
    <t>Designated Reserves - spend of grant for EV charge point (£17100.36), less one off cost in previous year for SID</t>
  </si>
  <si>
    <t>Governance - audit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</si>
</sst>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7" fillId="0" borderId="3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2" xfId="0" applyFont="1" applyBorder="1" applyAlignment="1">
      <alignment wrapText="1"/>
    </xf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opLeftCell="A10" workbookViewId="0">
      <selection activeCell="E15" sqref="E15"/>
    </sheetView>
  </sheetViews>
  <sheetFormatPr defaultColWidth="9.109375" defaultRowHeight="14.4" x14ac:dyDescent="0.3"/>
  <cols>
    <col min="1" max="1" width="4.109375" customWidth="1"/>
    <col min="2" max="2" width="28.6640625" style="22" customWidth="1"/>
    <col min="3" max="6" width="16.5546875" customWidth="1"/>
    <col min="7" max="8" width="16.5546875" hidden="1" customWidth="1"/>
    <col min="9" max="9" width="77.109375" style="23" customWidth="1"/>
    <col min="10" max="10" width="23.109375" bestFit="1" customWidth="1"/>
  </cols>
  <sheetData>
    <row r="1" spans="2:10" ht="17.25" customHeight="1" x14ac:dyDescent="0.3">
      <c r="B1" s="25" t="s">
        <v>0</v>
      </c>
    </row>
    <row r="3" spans="2:10" ht="15" customHeight="1" x14ac:dyDescent="0.3">
      <c r="B3" s="81" t="s">
        <v>1</v>
      </c>
      <c r="C3" s="82"/>
      <c r="D3" s="82"/>
      <c r="E3" s="82"/>
      <c r="F3" s="82"/>
      <c r="G3" s="82"/>
      <c r="H3" s="82"/>
      <c r="I3" s="82"/>
    </row>
    <row r="4" spans="2:10" ht="15" customHeight="1" thickBot="1" x14ac:dyDescent="0.35"/>
    <row r="5" spans="2:10" ht="15" customHeight="1" x14ac:dyDescent="0.3">
      <c r="B5" s="26"/>
      <c r="C5" s="80" t="s">
        <v>2</v>
      </c>
      <c r="D5" s="80"/>
      <c r="E5" s="46"/>
      <c r="F5" s="46"/>
      <c r="G5" s="46"/>
      <c r="H5" s="46"/>
      <c r="I5" s="36" t="s">
        <v>3</v>
      </c>
      <c r="J5" s="41" t="s">
        <v>4</v>
      </c>
    </row>
    <row r="6" spans="2:10" ht="28.8" x14ac:dyDescent="0.3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28.8" x14ac:dyDescent="0.3">
      <c r="B7" s="29" t="s">
        <v>8</v>
      </c>
      <c r="C7" s="67">
        <v>89330</v>
      </c>
      <c r="D7" s="67">
        <v>92345.74</v>
      </c>
      <c r="E7" s="54"/>
      <c r="F7" s="54"/>
      <c r="G7" s="49"/>
      <c r="H7" s="49"/>
      <c r="I7" s="38" t="s">
        <v>9</v>
      </c>
      <c r="J7" s="43"/>
    </row>
    <row r="8" spans="2:10" s="21" customFormat="1" ht="28.8" x14ac:dyDescent="0.3">
      <c r="B8" s="29" t="s">
        <v>10</v>
      </c>
      <c r="C8" s="67">
        <v>59594</v>
      </c>
      <c r="D8" s="67">
        <v>65000</v>
      </c>
      <c r="E8" s="49">
        <f>D8-C8</f>
        <v>5406</v>
      </c>
      <c r="F8" s="48">
        <f>IF(AND(C8=0,D8=0),0,IF(C8=0,1,IF(D8=0,-1,(D8-C8)/C8)))</f>
        <v>9.0713830251367589E-2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3">
      <c r="B9" s="29" t="s">
        <v>12</v>
      </c>
      <c r="C9" s="67">
        <v>-115</v>
      </c>
      <c r="D9" s="67">
        <v>31886.65</v>
      </c>
      <c r="E9" s="49">
        <f t="shared" ref="E9:E12" si="0">D9-C9</f>
        <v>32001.65</v>
      </c>
      <c r="F9" s="48">
        <f t="shared" ref="F9:F12" si="1">IF(AND(C9=0,D9=0),0,IF(C9=0,1,IF(D9=0,-1,(D9-C9)/C9)))</f>
        <v>-278.27521739130435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3.2" x14ac:dyDescent="0.3">
      <c r="B10" s="30" t="s">
        <v>14</v>
      </c>
      <c r="C10" s="67">
        <v>21342</v>
      </c>
      <c r="D10" s="67">
        <v>22858.3</v>
      </c>
      <c r="E10" s="49">
        <f t="shared" si="0"/>
        <v>1516.2999999999993</v>
      </c>
      <c r="F10" s="48">
        <f t="shared" si="1"/>
        <v>7.1047699372130041E-2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28.8" x14ac:dyDescent="0.3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28.8" x14ac:dyDescent="0.3">
      <c r="B12" s="30" t="s">
        <v>18</v>
      </c>
      <c r="C12" s="67">
        <v>35121</v>
      </c>
      <c r="D12" s="67">
        <v>51940.35</v>
      </c>
      <c r="E12" s="49">
        <f t="shared" si="0"/>
        <v>16819.349999999999</v>
      </c>
      <c r="F12" s="48">
        <f t="shared" si="1"/>
        <v>0.47889724096694281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5">
      <c r="B13" s="31" t="s">
        <v>20</v>
      </c>
      <c r="C13" s="68">
        <f>C7+C8+C9-C10-C11-C12</f>
        <v>92346</v>
      </c>
      <c r="D13" s="68">
        <f>D7+D8+D9-D10-D11-D12</f>
        <v>114433.73999999999</v>
      </c>
      <c r="E13" s="55"/>
      <c r="F13" s="55"/>
      <c r="G13" s="50"/>
      <c r="H13" s="50"/>
      <c r="I13" s="39" t="s">
        <v>21</v>
      </c>
      <c r="J13" s="45" t="s">
        <v>22</v>
      </c>
    </row>
    <row r="14" spans="2:10" ht="15" thickBot="1" x14ac:dyDescent="0.35">
      <c r="B14" s="51" t="s">
        <v>23</v>
      </c>
      <c r="C14" s="76">
        <f>C7+C8+C9-C10-C11-C12</f>
        <v>92346</v>
      </c>
      <c r="D14" s="76">
        <f>D7+D8+D9-D10-D11-D12</f>
        <v>114433.73999999999</v>
      </c>
      <c r="E14" s="51"/>
      <c r="F14" s="51"/>
      <c r="G14" s="51"/>
      <c r="H14" s="51"/>
      <c r="I14" s="24"/>
      <c r="J14" s="45"/>
    </row>
    <row r="15" spans="2:10" ht="28.8" x14ac:dyDescent="0.3">
      <c r="B15" s="32" t="s">
        <v>24</v>
      </c>
      <c r="C15" s="69">
        <v>94772</v>
      </c>
      <c r="D15" s="69">
        <v>115751.8</v>
      </c>
      <c r="E15" s="53"/>
      <c r="F15" s="56"/>
      <c r="G15" s="52"/>
      <c r="H15" s="52"/>
      <c r="I15" s="40" t="s">
        <v>25</v>
      </c>
      <c r="J15" s="44"/>
    </row>
    <row r="16" spans="2:10" ht="28.8" x14ac:dyDescent="0.3">
      <c r="B16" s="30" t="s">
        <v>26</v>
      </c>
      <c r="C16" s="67">
        <v>64733</v>
      </c>
      <c r="D16" s="67">
        <v>65342</v>
      </c>
      <c r="E16" s="49">
        <f>D16-C16</f>
        <v>609</v>
      </c>
      <c r="F16" s="48">
        <f t="shared" ref="F16:F17" si="5">IF(AND(C16=0,D16=0),0,IF(C16=0,1,IF(D16=0,-1,(D16-C16)/C16)))</f>
        <v>9.4078754267529693E-3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27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29.4" thickBot="1" x14ac:dyDescent="0.35">
      <c r="B17" s="31" t="s">
        <v>28</v>
      </c>
      <c r="C17" s="70">
        <v>0</v>
      </c>
      <c r="D17" s="70">
        <v>0</v>
      </c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29</v>
      </c>
      <c r="J17" s="4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2:6" x14ac:dyDescent="0.3">
      <c r="B1" s="15" t="s">
        <v>30</v>
      </c>
    </row>
    <row r="3" spans="2:6" x14ac:dyDescent="0.3">
      <c r="B3" s="8"/>
    </row>
    <row r="4" spans="2:6" x14ac:dyDescent="0.3">
      <c r="B4">
        <v>2025</v>
      </c>
      <c r="C4" s="35">
        <f>'Accounting Statement'!C8</f>
        <v>59594</v>
      </c>
      <c r="D4">
        <v>2026</v>
      </c>
      <c r="E4" s="35">
        <f>'Accounting Statement'!D8</f>
        <v>65000</v>
      </c>
    </row>
    <row r="6" spans="2:6" x14ac:dyDescent="0.3">
      <c r="D6" t="s">
        <v>31</v>
      </c>
      <c r="E6" s="1">
        <f>E4-C4</f>
        <v>5406</v>
      </c>
    </row>
    <row r="7" spans="2:6" x14ac:dyDescent="0.3">
      <c r="D7" t="s">
        <v>32</v>
      </c>
      <c r="E7" s="6">
        <f>IF(AND(C4=0,E4=0),0,IF(C4=0,1,IF(E4=0,-1,(E4-C4)/C4)))</f>
        <v>9.0713830251367589E-2</v>
      </c>
      <c r="F7" t="str">
        <f>IF(E7&lt;-0.15,"yes explain",IF(E7&gt;0.15,"Yes explain","No explanation required"))</f>
        <v>No explanation required</v>
      </c>
    </row>
    <row r="9" spans="2:6" x14ac:dyDescent="0.3">
      <c r="B9" s="8" t="s">
        <v>33</v>
      </c>
    </row>
    <row r="10" spans="2:6" x14ac:dyDescent="0.3">
      <c r="B10" s="8"/>
    </row>
    <row r="11" spans="2:6" s="3" customFormat="1" ht="27.6" x14ac:dyDescent="0.3">
      <c r="B11" s="4" t="s">
        <v>34</v>
      </c>
      <c r="C11" s="4" t="s">
        <v>35</v>
      </c>
      <c r="D11" s="5" t="s">
        <v>31</v>
      </c>
      <c r="E11" s="86" t="s">
        <v>36</v>
      </c>
      <c r="F11" s="87"/>
    </row>
    <row r="12" spans="2:6" s="11" customFormat="1" x14ac:dyDescent="0.3">
      <c r="B12" s="12"/>
      <c r="C12" s="12"/>
      <c r="D12" s="13">
        <f t="shared" ref="D12:D25" si="0">C12-B12</f>
        <v>0</v>
      </c>
      <c r="E12" s="83"/>
      <c r="F12" s="84"/>
    </row>
    <row r="13" spans="2:6" s="11" customFormat="1" x14ac:dyDescent="0.3">
      <c r="B13" s="12"/>
      <c r="C13" s="12"/>
      <c r="D13" s="13">
        <f t="shared" si="0"/>
        <v>0</v>
      </c>
      <c r="E13" s="83"/>
      <c r="F13" s="84"/>
    </row>
    <row r="14" spans="2:6" s="11" customFormat="1" x14ac:dyDescent="0.3">
      <c r="B14" s="12"/>
      <c r="C14" s="12"/>
      <c r="D14" s="13">
        <f t="shared" si="0"/>
        <v>0</v>
      </c>
      <c r="E14" s="83"/>
      <c r="F14" s="84"/>
    </row>
    <row r="15" spans="2:6" s="11" customFormat="1" x14ac:dyDescent="0.3">
      <c r="B15" s="12"/>
      <c r="C15" s="12"/>
      <c r="D15" s="13">
        <f t="shared" si="0"/>
        <v>0</v>
      </c>
      <c r="E15" s="83"/>
      <c r="F15" s="84"/>
    </row>
    <row r="16" spans="2:6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s="11" customFormat="1" x14ac:dyDescent="0.3">
      <c r="B19" s="12"/>
      <c r="C19" s="12"/>
      <c r="D19" s="13">
        <f t="shared" si="0"/>
        <v>0</v>
      </c>
      <c r="E19" s="83"/>
      <c r="F19" s="84"/>
    </row>
    <row r="20" spans="1:8" s="11" customFormat="1" x14ac:dyDescent="0.3">
      <c r="B20" s="12"/>
      <c r="C20" s="12"/>
      <c r="D20" s="13">
        <f t="shared" si="0"/>
        <v>0</v>
      </c>
      <c r="E20" s="83"/>
      <c r="F20" s="84"/>
    </row>
    <row r="21" spans="1:8" s="11" customFormat="1" x14ac:dyDescent="0.3">
      <c r="B21" s="12"/>
      <c r="C21" s="12"/>
      <c r="D21" s="13">
        <f t="shared" si="0"/>
        <v>0</v>
      </c>
      <c r="E21" s="83"/>
      <c r="F21" s="84"/>
    </row>
    <row r="22" spans="1:8" s="11" customFormat="1" x14ac:dyDescent="0.3">
      <c r="B22" s="12"/>
      <c r="C22" s="12"/>
      <c r="D22" s="13">
        <f t="shared" si="0"/>
        <v>0</v>
      </c>
      <c r="E22" s="83"/>
      <c r="F22" s="84"/>
    </row>
    <row r="23" spans="1:8" s="11" customFormat="1" x14ac:dyDescent="0.3">
      <c r="B23" s="12"/>
      <c r="C23" s="12"/>
      <c r="D23" s="13">
        <f t="shared" si="0"/>
        <v>0</v>
      </c>
      <c r="E23" s="83"/>
      <c r="F23" s="84"/>
    </row>
    <row r="24" spans="1:8" s="11" customFormat="1" x14ac:dyDescent="0.3">
      <c r="B24" s="12"/>
      <c r="C24" s="12"/>
      <c r="D24" s="13">
        <f t="shared" si="0"/>
        <v>0</v>
      </c>
      <c r="E24" s="83"/>
      <c r="F24" s="84"/>
    </row>
    <row r="25" spans="1:8" s="11" customFormat="1" x14ac:dyDescent="0.3">
      <c r="B25" s="12"/>
      <c r="C25" s="12"/>
      <c r="D25" s="13">
        <f t="shared" si="0"/>
        <v>0</v>
      </c>
      <c r="E25" s="83"/>
      <c r="F25" s="84"/>
    </row>
    <row r="26" spans="1:8" x14ac:dyDescent="0.3">
      <c r="A26" s="9" t="s">
        <v>37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5"/>
      <c r="F26" s="84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C21" sqref="C21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39</v>
      </c>
    </row>
    <row r="3" spans="1:7" x14ac:dyDescent="0.3">
      <c r="B3" s="8"/>
    </row>
    <row r="4" spans="1:7" x14ac:dyDescent="0.3">
      <c r="B4">
        <v>2025</v>
      </c>
      <c r="C4" s="35">
        <f>'Accounting Statement'!C9</f>
        <v>-115</v>
      </c>
      <c r="D4">
        <v>2026</v>
      </c>
      <c r="E4" s="35">
        <f>'Accounting Statement'!D9</f>
        <v>31886.65</v>
      </c>
    </row>
    <row r="6" spans="1:7" x14ac:dyDescent="0.3">
      <c r="D6" t="s">
        <v>31</v>
      </c>
      <c r="E6" s="1">
        <f>E4-C4</f>
        <v>32001.65</v>
      </c>
    </row>
    <row r="7" spans="1:7" x14ac:dyDescent="0.3">
      <c r="D7" t="s">
        <v>32</v>
      </c>
      <c r="E7" s="6">
        <f>IF(AND(C4=0,E4=0),0,IF(C4=0,1,IF(E4=0,-1,(E4-C4)/C4)))</f>
        <v>-278.27521739130435</v>
      </c>
      <c r="F7" t="str">
        <f>IF(E7&lt;-0.15,"yes explain",IF(E7&gt;0.15,"Yes explain","No explanation required"))</f>
        <v>yes explain</v>
      </c>
    </row>
    <row r="9" spans="1:7" x14ac:dyDescent="0.3">
      <c r="B9" s="8" t="s">
        <v>33</v>
      </c>
    </row>
    <row r="10" spans="1:7" x14ac:dyDescent="0.3">
      <c r="B10" s="75" t="s">
        <v>40</v>
      </c>
    </row>
    <row r="11" spans="1:7" x14ac:dyDescent="0.3">
      <c r="B11" s="75" t="s">
        <v>41</v>
      </c>
    </row>
    <row r="12" spans="1:7" x14ac:dyDescent="0.3">
      <c r="B12" s="75"/>
    </row>
    <row r="13" spans="1:7" x14ac:dyDescent="0.3">
      <c r="B13" s="8"/>
    </row>
    <row r="14" spans="1:7" s="3" customFormat="1" ht="27.6" x14ac:dyDescent="0.3">
      <c r="B14" s="4" t="s">
        <v>34</v>
      </c>
      <c r="C14" s="4" t="s">
        <v>35</v>
      </c>
      <c r="D14" s="5" t="s">
        <v>31</v>
      </c>
      <c r="E14" s="86" t="s">
        <v>36</v>
      </c>
      <c r="F14" s="87"/>
    </row>
    <row r="15" spans="1:7" s="17" customFormat="1" x14ac:dyDescent="0.3">
      <c r="A15" s="16"/>
      <c r="B15" s="12">
        <v>0</v>
      </c>
      <c r="C15" s="12">
        <v>17100.36</v>
      </c>
      <c r="D15" s="73">
        <f>C15-B15</f>
        <v>17100.36</v>
      </c>
      <c r="E15" s="83" t="s">
        <v>67</v>
      </c>
      <c r="F15" s="88"/>
      <c r="G15" s="16"/>
    </row>
    <row r="16" spans="1:7" s="11" customFormat="1" x14ac:dyDescent="0.3">
      <c r="B16" s="12">
        <v>0</v>
      </c>
      <c r="C16" s="12">
        <v>13585.05</v>
      </c>
      <c r="D16" s="73">
        <f t="shared" ref="D16:D29" si="0">C16-B16</f>
        <v>13585.05</v>
      </c>
      <c r="E16" s="83" t="s">
        <v>64</v>
      </c>
      <c r="F16" s="84"/>
    </row>
    <row r="17" spans="1:8" s="11" customFormat="1" x14ac:dyDescent="0.3">
      <c r="B17" s="12">
        <v>-400</v>
      </c>
      <c r="C17" s="12">
        <v>0</v>
      </c>
      <c r="D17" s="73">
        <f t="shared" si="0"/>
        <v>400</v>
      </c>
      <c r="E17" s="83" t="s">
        <v>65</v>
      </c>
      <c r="F17" s="84"/>
    </row>
    <row r="18" spans="1:8" s="11" customFormat="1" x14ac:dyDescent="0.3">
      <c r="B18" s="12">
        <v>25</v>
      </c>
      <c r="C18" s="12">
        <v>47.5</v>
      </c>
      <c r="D18" s="73">
        <f t="shared" si="0"/>
        <v>22.5</v>
      </c>
      <c r="E18" s="83" t="s">
        <v>68</v>
      </c>
      <c r="F18" s="84"/>
    </row>
    <row r="19" spans="1:8" s="11" customFormat="1" x14ac:dyDescent="0.3">
      <c r="B19" s="12">
        <v>7</v>
      </c>
      <c r="C19" s="12">
        <v>7</v>
      </c>
      <c r="D19" s="73">
        <f t="shared" si="0"/>
        <v>0</v>
      </c>
      <c r="E19" s="83" t="s">
        <v>66</v>
      </c>
      <c r="F19" s="84"/>
    </row>
    <row r="20" spans="1:8" s="11" customFormat="1" x14ac:dyDescent="0.3">
      <c r="B20" s="12">
        <v>254.29</v>
      </c>
      <c r="C20" s="12">
        <f>1076.86+70.88</f>
        <v>1147.7399999999998</v>
      </c>
      <c r="D20" s="73">
        <f t="shared" si="0"/>
        <v>893.44999999999982</v>
      </c>
      <c r="E20" s="83" t="s">
        <v>69</v>
      </c>
      <c r="F20" s="84"/>
    </row>
    <row r="21" spans="1:8" s="11" customFormat="1" x14ac:dyDescent="0.3">
      <c r="B21" s="12"/>
      <c r="C21" s="12"/>
      <c r="D21" s="73">
        <f t="shared" si="0"/>
        <v>0</v>
      </c>
      <c r="E21" s="83"/>
      <c r="F21" s="84"/>
    </row>
    <row r="22" spans="1:8" s="11" customFormat="1" x14ac:dyDescent="0.3">
      <c r="B22" s="12"/>
      <c r="C22" s="12"/>
      <c r="D22" s="73">
        <f t="shared" si="0"/>
        <v>0</v>
      </c>
      <c r="E22" s="83"/>
      <c r="F22" s="84"/>
    </row>
    <row r="23" spans="1:8" s="11" customFormat="1" x14ac:dyDescent="0.3">
      <c r="B23" s="12"/>
      <c r="C23" s="12"/>
      <c r="D23" s="73">
        <f t="shared" si="0"/>
        <v>0</v>
      </c>
      <c r="E23" s="83"/>
      <c r="F23" s="84"/>
    </row>
    <row r="24" spans="1:8" s="11" customFormat="1" x14ac:dyDescent="0.3">
      <c r="B24" s="12"/>
      <c r="C24" s="12"/>
      <c r="D24" s="73">
        <f t="shared" si="0"/>
        <v>0</v>
      </c>
      <c r="E24" s="83"/>
      <c r="F24" s="84"/>
    </row>
    <row r="25" spans="1:8" s="11" customFormat="1" x14ac:dyDescent="0.3">
      <c r="B25" s="12"/>
      <c r="C25" s="12"/>
      <c r="D25" s="73">
        <f t="shared" si="0"/>
        <v>0</v>
      </c>
      <c r="E25" s="83"/>
      <c r="F25" s="84"/>
    </row>
    <row r="26" spans="1:8" s="11" customFormat="1" x14ac:dyDescent="0.3">
      <c r="B26" s="12"/>
      <c r="C26" s="12"/>
      <c r="D26" s="73">
        <f t="shared" si="0"/>
        <v>0</v>
      </c>
      <c r="E26" s="83"/>
      <c r="F26" s="84"/>
    </row>
    <row r="27" spans="1:8" s="11" customFormat="1" x14ac:dyDescent="0.3">
      <c r="B27" s="12"/>
      <c r="C27" s="12"/>
      <c r="D27" s="73">
        <f t="shared" si="0"/>
        <v>0</v>
      </c>
      <c r="E27" s="83"/>
      <c r="F27" s="84"/>
    </row>
    <row r="28" spans="1:8" s="11" customFormat="1" x14ac:dyDescent="0.3">
      <c r="B28" s="12"/>
      <c r="C28" s="12"/>
      <c r="D28" s="73">
        <f t="shared" si="0"/>
        <v>0</v>
      </c>
      <c r="E28" s="83"/>
      <c r="F28" s="84"/>
    </row>
    <row r="29" spans="1:8" s="11" customFormat="1" x14ac:dyDescent="0.3">
      <c r="B29" s="12"/>
      <c r="C29" s="12"/>
      <c r="D29" s="73">
        <f t="shared" si="0"/>
        <v>0</v>
      </c>
      <c r="E29" s="83"/>
      <c r="F29" s="84"/>
    </row>
    <row r="30" spans="1:8" x14ac:dyDescent="0.3">
      <c r="A30" s="9" t="s">
        <v>37</v>
      </c>
      <c r="B30" s="10">
        <f>SUM(B15:B29)</f>
        <v>-113.71000000000001</v>
      </c>
      <c r="C30" s="10">
        <f>SUM(C15:C29)</f>
        <v>31887.65</v>
      </c>
      <c r="D30" s="74">
        <f>SUM(D15:D29)</f>
        <v>32001.360000000001</v>
      </c>
      <c r="E30" s="85"/>
      <c r="F30" s="84"/>
      <c r="G30" s="7"/>
    </row>
    <row r="31" spans="1:8" x14ac:dyDescent="0.3">
      <c r="H31" s="2"/>
    </row>
    <row r="32" spans="1:8" x14ac:dyDescent="0.3">
      <c r="F32" s="7"/>
    </row>
    <row r="33" spans="1:1" x14ac:dyDescent="0.3">
      <c r="A33" s="14" t="s">
        <v>38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42</v>
      </c>
    </row>
    <row r="3" spans="1:7" x14ac:dyDescent="0.3">
      <c r="B3" s="8"/>
    </row>
    <row r="4" spans="1:7" x14ac:dyDescent="0.3">
      <c r="B4">
        <v>2025</v>
      </c>
      <c r="C4" s="35">
        <f>'Accounting Statement'!C10</f>
        <v>21342</v>
      </c>
      <c r="D4">
        <v>2026</v>
      </c>
      <c r="E4" s="35">
        <f>'Accounting Statement'!D10</f>
        <v>22858.3</v>
      </c>
    </row>
    <row r="6" spans="1:7" x14ac:dyDescent="0.3">
      <c r="D6" t="s">
        <v>31</v>
      </c>
      <c r="E6" s="1">
        <f>E4-C4</f>
        <v>1516.2999999999993</v>
      </c>
    </row>
    <row r="7" spans="1:7" x14ac:dyDescent="0.3">
      <c r="D7" t="s">
        <v>32</v>
      </c>
      <c r="E7" s="6">
        <f>IF(AND(C4=0,E4=0),0,IF(C4=0,1,IF(E4=0,-1,(E4-C4)/C4)))</f>
        <v>7.1047699372130041E-2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75" t="s">
        <v>43</v>
      </c>
    </row>
    <row r="11" spans="1:7" x14ac:dyDescent="0.3">
      <c r="B11" s="8"/>
    </row>
    <row r="12" spans="1:7" s="3" customFormat="1" ht="27.6" x14ac:dyDescent="0.3">
      <c r="B12" s="4" t="s">
        <v>34</v>
      </c>
      <c r="C12" s="4" t="s">
        <v>35</v>
      </c>
      <c r="D12" s="5" t="s">
        <v>31</v>
      </c>
      <c r="E12" s="86" t="s">
        <v>36</v>
      </c>
      <c r="F12" s="87"/>
    </row>
    <row r="13" spans="1:7" s="17" customFormat="1" x14ac:dyDescent="0.3">
      <c r="A13" s="16"/>
      <c r="B13" s="13"/>
      <c r="C13" s="13"/>
      <c r="D13" s="13">
        <f>C13-B13</f>
        <v>0</v>
      </c>
      <c r="E13" s="89"/>
      <c r="F13" s="90"/>
      <c r="G13" s="16"/>
    </row>
    <row r="14" spans="1:7" s="11" customFormat="1" x14ac:dyDescent="0.3">
      <c r="B14" s="12"/>
      <c r="C14" s="12"/>
      <c r="D14" s="13">
        <f t="shared" ref="D14:D27" si="0">C14-B14</f>
        <v>0</v>
      </c>
      <c r="E14" s="83"/>
      <c r="F14" s="84"/>
    </row>
    <row r="15" spans="1:7" s="11" customFormat="1" x14ac:dyDescent="0.3">
      <c r="B15" s="12"/>
      <c r="C15" s="12"/>
      <c r="D15" s="13">
        <f t="shared" si="0"/>
        <v>0</v>
      </c>
      <c r="E15" s="83"/>
      <c r="F15" s="84"/>
    </row>
    <row r="16" spans="1:7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s="11" customFormat="1" x14ac:dyDescent="0.3">
      <c r="B19" s="12"/>
      <c r="C19" s="12"/>
      <c r="D19" s="13">
        <f t="shared" si="0"/>
        <v>0</v>
      </c>
      <c r="E19" s="83"/>
      <c r="F19" s="84"/>
    </row>
    <row r="20" spans="1:8" s="11" customFormat="1" x14ac:dyDescent="0.3">
      <c r="B20" s="12"/>
      <c r="C20" s="12"/>
      <c r="D20" s="13">
        <f t="shared" si="0"/>
        <v>0</v>
      </c>
      <c r="E20" s="83"/>
      <c r="F20" s="84"/>
    </row>
    <row r="21" spans="1:8" s="11" customFormat="1" x14ac:dyDescent="0.3">
      <c r="B21" s="12"/>
      <c r="C21" s="12"/>
      <c r="D21" s="13">
        <f t="shared" si="0"/>
        <v>0</v>
      </c>
      <c r="E21" s="83"/>
      <c r="F21" s="84"/>
    </row>
    <row r="22" spans="1:8" s="11" customFormat="1" x14ac:dyDescent="0.3">
      <c r="B22" s="12"/>
      <c r="C22" s="12"/>
      <c r="D22" s="13">
        <f t="shared" si="0"/>
        <v>0</v>
      </c>
      <c r="E22" s="83"/>
      <c r="F22" s="84"/>
    </row>
    <row r="23" spans="1:8" s="11" customFormat="1" x14ac:dyDescent="0.3">
      <c r="B23" s="12"/>
      <c r="C23" s="12"/>
      <c r="D23" s="13">
        <f t="shared" si="0"/>
        <v>0</v>
      </c>
      <c r="E23" s="83"/>
      <c r="F23" s="84"/>
    </row>
    <row r="24" spans="1:8" s="11" customFormat="1" x14ac:dyDescent="0.3">
      <c r="B24" s="12"/>
      <c r="C24" s="12"/>
      <c r="D24" s="13">
        <f t="shared" si="0"/>
        <v>0</v>
      </c>
      <c r="E24" s="83"/>
      <c r="F24" s="84"/>
    </row>
    <row r="25" spans="1:8" s="11" customFormat="1" x14ac:dyDescent="0.3">
      <c r="B25" s="12"/>
      <c r="C25" s="12"/>
      <c r="D25" s="13">
        <f t="shared" si="0"/>
        <v>0</v>
      </c>
      <c r="E25" s="83"/>
      <c r="F25" s="84"/>
    </row>
    <row r="26" spans="1:8" s="11" customFormat="1" x14ac:dyDescent="0.3">
      <c r="B26" s="12"/>
      <c r="C26" s="12"/>
      <c r="D26" s="13">
        <f t="shared" si="0"/>
        <v>0</v>
      </c>
      <c r="E26" s="83"/>
      <c r="F26" s="84"/>
    </row>
    <row r="27" spans="1:8" s="11" customFormat="1" x14ac:dyDescent="0.3">
      <c r="B27" s="12"/>
      <c r="C27" s="12"/>
      <c r="D27" s="13">
        <f t="shared" si="0"/>
        <v>0</v>
      </c>
      <c r="E27" s="83"/>
      <c r="F27" s="84"/>
    </row>
    <row r="28" spans="1:8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5"/>
      <c r="F28" s="84"/>
      <c r="G28" s="7"/>
    </row>
    <row r="29" spans="1:8" x14ac:dyDescent="0.3">
      <c r="H29" s="2"/>
    </row>
    <row r="30" spans="1:8" x14ac:dyDescent="0.3">
      <c r="F30" s="7"/>
    </row>
    <row r="31" spans="1:8" x14ac:dyDescent="0.3">
      <c r="A31" s="14" t="s">
        <v>38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44</v>
      </c>
    </row>
    <row r="3" spans="1:7" x14ac:dyDescent="0.3">
      <c r="B3" s="8"/>
    </row>
    <row r="4" spans="1:7" x14ac:dyDescent="0.3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3">
      <c r="D6" t="s">
        <v>31</v>
      </c>
      <c r="E6" s="1">
        <f>E4-C4</f>
        <v>0</v>
      </c>
    </row>
    <row r="7" spans="1:7" x14ac:dyDescent="0.3">
      <c r="D7" t="s">
        <v>32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3">
      <c r="B9" s="8" t="s">
        <v>33</v>
      </c>
    </row>
    <row r="10" spans="1:7" x14ac:dyDescent="0.3">
      <c r="B10" s="8"/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6" t="s">
        <v>36</v>
      </c>
      <c r="F11" s="87"/>
    </row>
    <row r="12" spans="1:7" s="17" customFormat="1" x14ac:dyDescent="0.3">
      <c r="A12" s="16"/>
      <c r="B12" s="13"/>
      <c r="C12" s="13"/>
      <c r="D12" s="13">
        <f>C12-B12</f>
        <v>0</v>
      </c>
      <c r="E12" s="89"/>
      <c r="F12" s="90"/>
      <c r="G12" s="16"/>
    </row>
    <row r="13" spans="1:7" s="11" customFormat="1" x14ac:dyDescent="0.3">
      <c r="B13" s="12"/>
      <c r="C13" s="12"/>
      <c r="D13" s="13">
        <f t="shared" ref="D13:D26" si="0">C13-B13</f>
        <v>0</v>
      </c>
      <c r="E13" s="83"/>
      <c r="F13" s="84"/>
    </row>
    <row r="14" spans="1:7" s="11" customFormat="1" x14ac:dyDescent="0.3">
      <c r="B14" s="12"/>
      <c r="C14" s="12"/>
      <c r="D14" s="13">
        <f t="shared" si="0"/>
        <v>0</v>
      </c>
      <c r="E14" s="83"/>
      <c r="F14" s="84"/>
    </row>
    <row r="15" spans="1:7" s="11" customFormat="1" x14ac:dyDescent="0.3">
      <c r="B15" s="12"/>
      <c r="C15" s="12"/>
      <c r="D15" s="13">
        <f t="shared" si="0"/>
        <v>0</v>
      </c>
      <c r="E15" s="83"/>
      <c r="F15" s="84"/>
    </row>
    <row r="16" spans="1:7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s="11" customFormat="1" x14ac:dyDescent="0.3">
      <c r="B19" s="12"/>
      <c r="C19" s="12"/>
      <c r="D19" s="13">
        <f t="shared" si="0"/>
        <v>0</v>
      </c>
      <c r="E19" s="83"/>
      <c r="F19" s="84"/>
    </row>
    <row r="20" spans="1:8" s="11" customFormat="1" x14ac:dyDescent="0.3">
      <c r="B20" s="12"/>
      <c r="C20" s="12"/>
      <c r="D20" s="13">
        <f t="shared" si="0"/>
        <v>0</v>
      </c>
      <c r="E20" s="83"/>
      <c r="F20" s="84"/>
    </row>
    <row r="21" spans="1:8" s="11" customFormat="1" x14ac:dyDescent="0.3">
      <c r="B21" s="12"/>
      <c r="C21" s="12"/>
      <c r="D21" s="13">
        <f t="shared" si="0"/>
        <v>0</v>
      </c>
      <c r="E21" s="83"/>
      <c r="F21" s="84"/>
    </row>
    <row r="22" spans="1:8" s="11" customFormat="1" x14ac:dyDescent="0.3">
      <c r="B22" s="12"/>
      <c r="C22" s="12"/>
      <c r="D22" s="13">
        <f t="shared" si="0"/>
        <v>0</v>
      </c>
      <c r="E22" s="83"/>
      <c r="F22" s="84"/>
    </row>
    <row r="23" spans="1:8" s="11" customFormat="1" x14ac:dyDescent="0.3">
      <c r="B23" s="12"/>
      <c r="C23" s="12"/>
      <c r="D23" s="13">
        <f t="shared" si="0"/>
        <v>0</v>
      </c>
      <c r="E23" s="83"/>
      <c r="F23" s="84"/>
    </row>
    <row r="24" spans="1:8" s="11" customFormat="1" x14ac:dyDescent="0.3">
      <c r="B24" s="12"/>
      <c r="C24" s="12"/>
      <c r="D24" s="13">
        <f t="shared" si="0"/>
        <v>0</v>
      </c>
      <c r="E24" s="83"/>
      <c r="F24" s="84"/>
    </row>
    <row r="25" spans="1:8" s="11" customFormat="1" x14ac:dyDescent="0.3">
      <c r="B25" s="12"/>
      <c r="C25" s="12"/>
      <c r="D25" s="13">
        <f t="shared" si="0"/>
        <v>0</v>
      </c>
      <c r="E25" s="83"/>
      <c r="F25" s="84"/>
    </row>
    <row r="26" spans="1:8" s="11" customFormat="1" x14ac:dyDescent="0.3">
      <c r="B26" s="12"/>
      <c r="C26" s="12"/>
      <c r="D26" s="13">
        <f t="shared" si="0"/>
        <v>0</v>
      </c>
      <c r="E26" s="83"/>
      <c r="F26" s="84"/>
    </row>
    <row r="27" spans="1:8" x14ac:dyDescent="0.3">
      <c r="A27" s="9" t="s">
        <v>37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5"/>
      <c r="F27" s="84"/>
      <c r="G27" s="7"/>
    </row>
    <row r="28" spans="1:8" x14ac:dyDescent="0.3">
      <c r="H28" s="2"/>
    </row>
    <row r="29" spans="1:8" x14ac:dyDescent="0.3">
      <c r="F29" s="7"/>
    </row>
    <row r="30" spans="1:8" x14ac:dyDescent="0.3">
      <c r="A30" s="14" t="s">
        <v>38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29"/>
  <sheetViews>
    <sheetView tabSelected="1" topLeftCell="A4" workbookViewId="0">
      <selection activeCell="D15" sqref="D14:D1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0.33203125" customWidth="1"/>
  </cols>
  <sheetData>
    <row r="1" spans="1:8" x14ac:dyDescent="0.3">
      <c r="B1" s="15" t="s">
        <v>45</v>
      </c>
    </row>
    <row r="3" spans="1:8" x14ac:dyDescent="0.3">
      <c r="B3" s="8"/>
    </row>
    <row r="4" spans="1:8" x14ac:dyDescent="0.3">
      <c r="B4">
        <v>2025</v>
      </c>
      <c r="C4" s="35">
        <f>'Accounting Statement'!C12</f>
        <v>35121</v>
      </c>
      <c r="D4">
        <v>2026</v>
      </c>
      <c r="E4" s="35">
        <f>'Accounting Statement'!D12</f>
        <v>51940.35</v>
      </c>
    </row>
    <row r="6" spans="1:8" x14ac:dyDescent="0.3">
      <c r="D6" t="s">
        <v>31</v>
      </c>
      <c r="E6" s="1">
        <f>E4-C4</f>
        <v>16819.349999999999</v>
      </c>
    </row>
    <row r="7" spans="1:8" x14ac:dyDescent="0.3">
      <c r="D7" t="s">
        <v>32</v>
      </c>
      <c r="E7" s="6">
        <f>IF(AND(C4=0,E4=0),0,IF(C4=0,1,IF(E4=0,-1,(E4-C4)/C4)))</f>
        <v>0.47889724096694281</v>
      </c>
      <c r="F7" t="str">
        <f>IF(E7&lt;-0.15,"yes explain",IF(E7&gt;0.15,"Yes explain","No explanation required"))</f>
        <v>Yes explain</v>
      </c>
    </row>
    <row r="9" spans="1:8" x14ac:dyDescent="0.3">
      <c r="B9" s="8" t="s">
        <v>33</v>
      </c>
    </row>
    <row r="10" spans="1:8" ht="15" x14ac:dyDescent="0.35">
      <c r="B10" s="18" t="s">
        <v>46</v>
      </c>
    </row>
    <row r="11" spans="1:8" x14ac:dyDescent="0.3">
      <c r="B11" s="75" t="s">
        <v>41</v>
      </c>
    </row>
    <row r="12" spans="1:8" x14ac:dyDescent="0.3">
      <c r="B12" s="8"/>
    </row>
    <row r="13" spans="1:8" s="3" customFormat="1" ht="27.6" x14ac:dyDescent="0.3">
      <c r="B13" s="4" t="s">
        <v>34</v>
      </c>
      <c r="C13" s="4" t="s">
        <v>35</v>
      </c>
      <c r="D13" s="5" t="s">
        <v>31</v>
      </c>
      <c r="E13" s="86" t="s">
        <v>36</v>
      </c>
      <c r="F13" s="87"/>
      <c r="G13" s="86" t="s">
        <v>47</v>
      </c>
      <c r="H13" s="87"/>
    </row>
    <row r="14" spans="1:8" s="17" customFormat="1" x14ac:dyDescent="0.3">
      <c r="A14" s="16"/>
      <c r="B14" s="12">
        <v>6261</v>
      </c>
      <c r="C14" s="12">
        <f>6758+128+8.5</f>
        <v>6894.5</v>
      </c>
      <c r="D14" s="73">
        <f t="shared" ref="D14:D25" si="0">C14-B14</f>
        <v>633.5</v>
      </c>
      <c r="E14" s="83" t="s">
        <v>85</v>
      </c>
      <c r="F14" s="88"/>
      <c r="G14" s="16"/>
    </row>
    <row r="15" spans="1:8" s="11" customFormat="1" x14ac:dyDescent="0.3">
      <c r="B15" s="12">
        <f>3264+1500</f>
        <v>4764</v>
      </c>
      <c r="C15" s="12">
        <v>9335</v>
      </c>
      <c r="D15" s="73">
        <f t="shared" si="0"/>
        <v>4571</v>
      </c>
      <c r="E15" s="83" t="s">
        <v>86</v>
      </c>
      <c r="F15" s="84"/>
    </row>
    <row r="16" spans="1:8" s="11" customFormat="1" ht="47.4" customHeight="1" x14ac:dyDescent="0.3">
      <c r="B16" s="12">
        <v>11237.91</v>
      </c>
      <c r="C16" s="12">
        <f>15041+616</f>
        <v>15657</v>
      </c>
      <c r="D16" s="73">
        <f t="shared" si="0"/>
        <v>4419.09</v>
      </c>
      <c r="E16" s="91" t="s">
        <v>87</v>
      </c>
      <c r="F16" s="87"/>
    </row>
    <row r="17" spans="1:8" s="77" customFormat="1" ht="26.4" customHeight="1" x14ac:dyDescent="0.3">
      <c r="B17" s="78">
        <v>3896</v>
      </c>
      <c r="C17" s="78">
        <v>19089</v>
      </c>
      <c r="D17" s="79">
        <f t="shared" si="0"/>
        <v>15193</v>
      </c>
      <c r="E17" s="91" t="s">
        <v>88</v>
      </c>
      <c r="F17" s="87"/>
      <c r="G17" s="77" t="s">
        <v>70</v>
      </c>
    </row>
    <row r="18" spans="1:8" s="11" customFormat="1" x14ac:dyDescent="0.3">
      <c r="B18" s="12">
        <v>7997</v>
      </c>
      <c r="C18" s="12">
        <v>0</v>
      </c>
      <c r="D18" s="73">
        <f t="shared" si="0"/>
        <v>-7997</v>
      </c>
      <c r="E18" s="83" t="s">
        <v>71</v>
      </c>
      <c r="F18" s="84"/>
    </row>
    <row r="19" spans="1:8" s="11" customFormat="1" x14ac:dyDescent="0.3">
      <c r="B19" s="12">
        <v>965</v>
      </c>
      <c r="C19" s="12">
        <v>965</v>
      </c>
      <c r="D19" s="73">
        <f t="shared" si="0"/>
        <v>0</v>
      </c>
      <c r="E19" s="83" t="s">
        <v>89</v>
      </c>
      <c r="F19" s="84"/>
    </row>
    <row r="20" spans="1:8" s="11" customFormat="1" x14ac:dyDescent="0.3">
      <c r="B20" s="12"/>
      <c r="C20" s="12"/>
      <c r="D20" s="73">
        <f t="shared" si="0"/>
        <v>0</v>
      </c>
      <c r="E20" s="83"/>
      <c r="F20" s="84"/>
    </row>
    <row r="21" spans="1:8" s="11" customFormat="1" x14ac:dyDescent="0.3">
      <c r="B21" s="12"/>
      <c r="C21" s="12"/>
      <c r="D21" s="73">
        <f t="shared" si="0"/>
        <v>0</v>
      </c>
      <c r="E21" s="83"/>
      <c r="F21" s="84"/>
    </row>
    <row r="22" spans="1:8" s="11" customFormat="1" x14ac:dyDescent="0.3">
      <c r="B22" s="12"/>
      <c r="C22" s="12"/>
      <c r="D22" s="73">
        <f t="shared" si="0"/>
        <v>0</v>
      </c>
      <c r="E22" s="83"/>
      <c r="F22" s="84"/>
    </row>
    <row r="23" spans="1:8" s="11" customFormat="1" x14ac:dyDescent="0.3">
      <c r="B23" s="12"/>
      <c r="C23" s="12"/>
      <c r="D23" s="73">
        <f t="shared" si="0"/>
        <v>0</v>
      </c>
      <c r="E23" s="83"/>
      <c r="F23" s="84"/>
    </row>
    <row r="24" spans="1:8" s="11" customFormat="1" x14ac:dyDescent="0.3">
      <c r="B24" s="12"/>
      <c r="C24" s="12"/>
      <c r="D24" s="73">
        <f t="shared" si="0"/>
        <v>0</v>
      </c>
      <c r="E24" s="83"/>
      <c r="F24" s="84"/>
    </row>
    <row r="25" spans="1:8" s="11" customFormat="1" x14ac:dyDescent="0.3">
      <c r="B25" s="12"/>
      <c r="C25" s="12"/>
      <c r="D25" s="73">
        <f t="shared" si="0"/>
        <v>0</v>
      </c>
      <c r="E25" s="83"/>
      <c r="F25" s="84"/>
    </row>
    <row r="26" spans="1:8" x14ac:dyDescent="0.3">
      <c r="A26" s="9" t="s">
        <v>37</v>
      </c>
      <c r="B26" s="10">
        <f>SUM(B14:B25)</f>
        <v>35120.910000000003</v>
      </c>
      <c r="C26" s="10">
        <f>SUM(C14:C25)</f>
        <v>51940.5</v>
      </c>
      <c r="D26" s="74">
        <f>SUM(D14:D25)</f>
        <v>16819.59</v>
      </c>
      <c r="E26" s="85"/>
      <c r="F26" s="84"/>
      <c r="G26" s="7"/>
    </row>
    <row r="27" spans="1:8" x14ac:dyDescent="0.3">
      <c r="H27" s="2"/>
    </row>
    <row r="28" spans="1:8" x14ac:dyDescent="0.3">
      <c r="F28" s="7"/>
    </row>
    <row r="29" spans="1:8" x14ac:dyDescent="0.3">
      <c r="A29" s="14" t="s">
        <v>38</v>
      </c>
    </row>
  </sheetData>
  <mergeCells count="15">
    <mergeCell ref="E26:F26"/>
    <mergeCell ref="E21:F21"/>
    <mergeCell ref="E13:F13"/>
    <mergeCell ref="E14:F14"/>
    <mergeCell ref="E15:F15"/>
    <mergeCell ref="E16:F16"/>
    <mergeCell ref="E17:F17"/>
    <mergeCell ref="E18:F18"/>
    <mergeCell ref="E19:F19"/>
    <mergeCell ref="E20:F20"/>
    <mergeCell ref="G13:H13"/>
    <mergeCell ref="E22:F22"/>
    <mergeCell ref="E23:F23"/>
    <mergeCell ref="E24:F24"/>
    <mergeCell ref="E25:F25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9"/>
  <sheetViews>
    <sheetView topLeftCell="A13" workbookViewId="0">
      <selection activeCell="I28" sqref="I28"/>
    </sheetView>
  </sheetViews>
  <sheetFormatPr defaultColWidth="9.109375" defaultRowHeight="14.4" x14ac:dyDescent="0.3"/>
  <cols>
    <col min="1" max="1" width="6.88671875" style="58" bestFit="1" customWidth="1"/>
    <col min="2" max="2" width="11.33203125" style="58" customWidth="1"/>
    <col min="3" max="3" width="10.6640625" style="58" customWidth="1"/>
    <col min="4" max="4" width="10.44140625" style="58" bestFit="1" customWidth="1"/>
    <col min="5" max="5" width="9.88671875" style="58" customWidth="1"/>
    <col min="6" max="6" width="12.5546875" style="58" customWidth="1"/>
    <col min="7" max="16384" width="9.109375" style="58"/>
  </cols>
  <sheetData>
    <row r="1" spans="2:7" x14ac:dyDescent="0.3">
      <c r="B1" s="63" t="s">
        <v>48</v>
      </c>
    </row>
    <row r="3" spans="2:7" x14ac:dyDescent="0.3">
      <c r="B3" s="59"/>
    </row>
    <row r="4" spans="2:7" x14ac:dyDescent="0.3">
      <c r="B4" s="58" t="s">
        <v>49</v>
      </c>
      <c r="C4" s="64">
        <f>'Accounting Statement'!D13</f>
        <v>114433.73999999999</v>
      </c>
      <c r="D4" s="58" t="s">
        <v>50</v>
      </c>
      <c r="E4" s="64">
        <f>'Accounting Statement'!D8</f>
        <v>65000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51</v>
      </c>
      <c r="F8" s="59" t="s">
        <v>51</v>
      </c>
      <c r="G8" s="59" t="s">
        <v>51</v>
      </c>
    </row>
    <row r="9" spans="2:7" x14ac:dyDescent="0.3">
      <c r="B9" s="59" t="s">
        <v>52</v>
      </c>
    </row>
    <row r="10" spans="2:7" x14ac:dyDescent="0.3">
      <c r="B10" s="59"/>
      <c r="C10" s="60" t="s">
        <v>72</v>
      </c>
      <c r="E10" s="60">
        <v>10481</v>
      </c>
    </row>
    <row r="11" spans="2:7" x14ac:dyDescent="0.3">
      <c r="B11" s="59"/>
      <c r="C11" s="60" t="s">
        <v>73</v>
      </c>
      <c r="E11" s="60">
        <v>1006.2</v>
      </c>
    </row>
    <row r="12" spans="2:7" x14ac:dyDescent="0.3">
      <c r="B12" s="59"/>
      <c r="C12" s="60" t="s">
        <v>74</v>
      </c>
      <c r="E12" s="60">
        <v>2950</v>
      </c>
    </row>
    <row r="13" spans="2:7" x14ac:dyDescent="0.3">
      <c r="B13" s="59"/>
      <c r="C13" s="60" t="s">
        <v>75</v>
      </c>
      <c r="E13" s="60">
        <v>811</v>
      </c>
    </row>
    <row r="14" spans="2:7" x14ac:dyDescent="0.3">
      <c r="B14" s="59"/>
      <c r="C14" s="60" t="s">
        <v>76</v>
      </c>
      <c r="E14" s="60">
        <v>8062</v>
      </c>
    </row>
    <row r="15" spans="2:7" x14ac:dyDescent="0.3">
      <c r="B15" s="59"/>
      <c r="C15" s="60" t="s">
        <v>77</v>
      </c>
      <c r="E15" s="60">
        <v>875</v>
      </c>
    </row>
    <row r="16" spans="2:7" x14ac:dyDescent="0.3">
      <c r="B16" s="59"/>
      <c r="C16" s="60" t="s">
        <v>78</v>
      </c>
      <c r="E16" s="60">
        <v>2604.0100000000002</v>
      </c>
    </row>
    <row r="17" spans="2:7" x14ac:dyDescent="0.3">
      <c r="C17" s="60" t="s">
        <v>79</v>
      </c>
      <c r="E17" s="60">
        <v>4102</v>
      </c>
    </row>
    <row r="18" spans="2:7" x14ac:dyDescent="0.3">
      <c r="C18" s="60" t="s">
        <v>80</v>
      </c>
      <c r="E18" s="60">
        <v>5097</v>
      </c>
    </row>
    <row r="19" spans="2:7" x14ac:dyDescent="0.3">
      <c r="C19" s="60" t="s">
        <v>81</v>
      </c>
      <c r="E19" s="60">
        <v>564</v>
      </c>
    </row>
    <row r="20" spans="2:7" x14ac:dyDescent="0.3">
      <c r="C20" s="60" t="s">
        <v>64</v>
      </c>
      <c r="E20" s="60">
        <v>14482.05</v>
      </c>
    </row>
    <row r="21" spans="2:7" x14ac:dyDescent="0.3">
      <c r="C21" s="60" t="s">
        <v>82</v>
      </c>
      <c r="E21" s="60">
        <v>1672.89</v>
      </c>
    </row>
    <row r="22" spans="2:7" x14ac:dyDescent="0.3">
      <c r="C22" s="60" t="s">
        <v>83</v>
      </c>
      <c r="E22" s="60">
        <v>4065</v>
      </c>
    </row>
    <row r="23" spans="2:7" x14ac:dyDescent="0.3">
      <c r="C23" s="60" t="s">
        <v>84</v>
      </c>
      <c r="E23" s="60">
        <v>500</v>
      </c>
    </row>
    <row r="24" spans="2:7" x14ac:dyDescent="0.3">
      <c r="F24" s="61">
        <f>SUM(E10:E24)</f>
        <v>57272.149999999994</v>
      </c>
    </row>
    <row r="26" spans="2:7" x14ac:dyDescent="0.3">
      <c r="B26" s="59" t="s">
        <v>53</v>
      </c>
      <c r="E26" s="60">
        <v>57161.59</v>
      </c>
    </row>
    <row r="27" spans="2:7" x14ac:dyDescent="0.3">
      <c r="F27" s="61">
        <f>E26</f>
        <v>57161.59</v>
      </c>
    </row>
    <row r="28" spans="2:7" ht="15" thickBot="1" x14ac:dyDescent="0.35">
      <c r="B28" s="59" t="s">
        <v>54</v>
      </c>
      <c r="G28" s="62">
        <f>F24+F27</f>
        <v>114433.73999999999</v>
      </c>
    </row>
    <row r="29" spans="2:7" ht="1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  <col min="7" max="7" width="22" bestFit="1" customWidth="1"/>
    <col min="8" max="8" width="13.6640625" customWidth="1"/>
  </cols>
  <sheetData>
    <row r="1" spans="1:8" x14ac:dyDescent="0.3">
      <c r="B1" s="15" t="s">
        <v>55</v>
      </c>
    </row>
    <row r="3" spans="1:8" x14ac:dyDescent="0.3">
      <c r="B3" s="8"/>
    </row>
    <row r="4" spans="1:8" x14ac:dyDescent="0.3">
      <c r="B4">
        <v>2025</v>
      </c>
      <c r="C4" s="35">
        <f>'Accounting Statement'!C16</f>
        <v>64733</v>
      </c>
      <c r="D4">
        <v>2026</v>
      </c>
      <c r="E4" s="35">
        <f>'Accounting Statement'!D16</f>
        <v>65342</v>
      </c>
    </row>
    <row r="6" spans="1:8" x14ac:dyDescent="0.3">
      <c r="D6" t="s">
        <v>31</v>
      </c>
      <c r="E6" s="1">
        <f>E4-C4</f>
        <v>609</v>
      </c>
    </row>
    <row r="7" spans="1:8" x14ac:dyDescent="0.3">
      <c r="D7" t="s">
        <v>32</v>
      </c>
      <c r="E7" s="6">
        <f>IF(AND(C4=0,E4=0),0,IF(C4=0,1,IF(E4=0,-1,(E4-C4)/C4)))</f>
        <v>9.4078754267529693E-3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3">
      <c r="B9" s="8" t="s">
        <v>33</v>
      </c>
    </row>
    <row r="10" spans="1:8" ht="15" x14ac:dyDescent="0.35">
      <c r="B10" s="19" t="s">
        <v>56</v>
      </c>
    </row>
    <row r="11" spans="1:8" ht="15" x14ac:dyDescent="0.35">
      <c r="B11" s="18" t="s">
        <v>57</v>
      </c>
    </row>
    <row r="12" spans="1:8" s="3" customFormat="1" ht="26.25" customHeight="1" x14ac:dyDescent="0.3">
      <c r="B12" s="4" t="s">
        <v>34</v>
      </c>
      <c r="C12" s="4" t="s">
        <v>35</v>
      </c>
      <c r="D12" s="5" t="s">
        <v>31</v>
      </c>
      <c r="E12" s="86" t="s">
        <v>36</v>
      </c>
      <c r="F12" s="87"/>
      <c r="G12" s="71" t="s">
        <v>58</v>
      </c>
      <c r="H12" s="72" t="s">
        <v>59</v>
      </c>
    </row>
    <row r="13" spans="1:8" s="17" customFormat="1" x14ac:dyDescent="0.3">
      <c r="A13" s="16"/>
      <c r="B13" s="13"/>
      <c r="C13" s="13"/>
      <c r="D13" s="13">
        <f>C13-B13</f>
        <v>0</v>
      </c>
      <c r="E13" s="89"/>
      <c r="F13" s="90"/>
      <c r="G13" s="16"/>
    </row>
    <row r="14" spans="1:8" s="11" customFormat="1" x14ac:dyDescent="0.3">
      <c r="B14" s="12"/>
      <c r="C14" s="12"/>
      <c r="D14" s="13">
        <f t="shared" ref="D14:D27" si="0">C14-B14</f>
        <v>0</v>
      </c>
      <c r="E14" s="83"/>
      <c r="F14" s="84"/>
    </row>
    <row r="15" spans="1:8" s="11" customFormat="1" x14ac:dyDescent="0.3">
      <c r="B15" s="12"/>
      <c r="C15" s="12"/>
      <c r="D15" s="13">
        <f t="shared" si="0"/>
        <v>0</v>
      </c>
      <c r="E15" s="83"/>
      <c r="F15" s="84"/>
    </row>
    <row r="16" spans="1:8" s="11" customFormat="1" x14ac:dyDescent="0.3">
      <c r="B16" s="12"/>
      <c r="C16" s="12"/>
      <c r="D16" s="13">
        <f t="shared" si="0"/>
        <v>0</v>
      </c>
      <c r="E16" s="83"/>
      <c r="F16" s="84"/>
    </row>
    <row r="17" spans="1:12" s="11" customFormat="1" x14ac:dyDescent="0.3">
      <c r="B17" s="12"/>
      <c r="C17" s="12"/>
      <c r="D17" s="13">
        <f t="shared" si="0"/>
        <v>0</v>
      </c>
      <c r="E17" s="83"/>
      <c r="F17" s="84"/>
    </row>
    <row r="18" spans="1:12" s="11" customFormat="1" x14ac:dyDescent="0.3">
      <c r="B18" s="12"/>
      <c r="C18" s="12"/>
      <c r="D18" s="13">
        <f t="shared" si="0"/>
        <v>0</v>
      </c>
      <c r="E18" s="83"/>
      <c r="F18" s="84"/>
      <c r="L18" s="20"/>
    </row>
    <row r="19" spans="1:12" s="11" customFormat="1" x14ac:dyDescent="0.3">
      <c r="B19" s="12"/>
      <c r="C19" s="12"/>
      <c r="D19" s="13">
        <f t="shared" si="0"/>
        <v>0</v>
      </c>
      <c r="E19" s="83"/>
      <c r="F19" s="84"/>
    </row>
    <row r="20" spans="1:12" s="11" customFormat="1" x14ac:dyDescent="0.3">
      <c r="B20" s="12"/>
      <c r="C20" s="12"/>
      <c r="D20" s="13">
        <f t="shared" si="0"/>
        <v>0</v>
      </c>
      <c r="E20" s="83"/>
      <c r="F20" s="84"/>
    </row>
    <row r="21" spans="1:12" s="11" customFormat="1" x14ac:dyDescent="0.3">
      <c r="B21" s="12"/>
      <c r="C21" s="12"/>
      <c r="D21" s="13">
        <f t="shared" si="0"/>
        <v>0</v>
      </c>
      <c r="E21" s="83"/>
      <c r="F21" s="84"/>
    </row>
    <row r="22" spans="1:12" s="11" customFormat="1" x14ac:dyDescent="0.3">
      <c r="B22" s="12"/>
      <c r="C22" s="12"/>
      <c r="D22" s="13">
        <f t="shared" si="0"/>
        <v>0</v>
      </c>
      <c r="E22" s="83"/>
      <c r="F22" s="84"/>
    </row>
    <row r="23" spans="1:12" s="11" customFormat="1" x14ac:dyDescent="0.3">
      <c r="B23" s="12"/>
      <c r="C23" s="12"/>
      <c r="D23" s="13">
        <f t="shared" si="0"/>
        <v>0</v>
      </c>
      <c r="E23" s="83"/>
      <c r="F23" s="84"/>
    </row>
    <row r="24" spans="1:12" s="11" customFormat="1" x14ac:dyDescent="0.3">
      <c r="B24" s="12"/>
      <c r="C24" s="12"/>
      <c r="D24" s="13">
        <f t="shared" si="0"/>
        <v>0</v>
      </c>
      <c r="E24" s="83"/>
      <c r="F24" s="84"/>
    </row>
    <row r="25" spans="1:12" s="11" customFormat="1" x14ac:dyDescent="0.3">
      <c r="B25" s="12"/>
      <c r="C25" s="12"/>
      <c r="D25" s="13">
        <f t="shared" si="0"/>
        <v>0</v>
      </c>
      <c r="E25" s="83"/>
      <c r="F25" s="84"/>
    </row>
    <row r="26" spans="1:12" s="11" customFormat="1" x14ac:dyDescent="0.3">
      <c r="B26" s="12"/>
      <c r="C26" s="12"/>
      <c r="D26" s="13">
        <f t="shared" si="0"/>
        <v>0</v>
      </c>
      <c r="E26" s="83"/>
      <c r="F26" s="84"/>
    </row>
    <row r="27" spans="1:12" s="11" customFormat="1" x14ac:dyDescent="0.3">
      <c r="B27" s="12"/>
      <c r="C27" s="12"/>
      <c r="D27" s="13">
        <f t="shared" si="0"/>
        <v>0</v>
      </c>
      <c r="E27" s="83"/>
      <c r="F27" s="84"/>
    </row>
    <row r="28" spans="1:12" x14ac:dyDescent="0.3">
      <c r="A28" s="9" t="s">
        <v>37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5"/>
      <c r="F28" s="84"/>
      <c r="G28" s="7"/>
    </row>
    <row r="29" spans="1:12" x14ac:dyDescent="0.3">
      <c r="H29" s="2"/>
    </row>
    <row r="30" spans="1:12" x14ac:dyDescent="0.3">
      <c r="A30" s="14" t="s">
        <v>38</v>
      </c>
      <c r="F30" s="7"/>
    </row>
    <row r="32" spans="1:12" ht="15" x14ac:dyDescent="0.35">
      <c r="B32" s="18" t="s">
        <v>60</v>
      </c>
    </row>
    <row r="33" spans="1:8" x14ac:dyDescent="0.3">
      <c r="B33" t="s">
        <v>61</v>
      </c>
    </row>
    <row r="34" spans="1:8" x14ac:dyDescent="0.3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41.4" x14ac:dyDescent="0.3">
      <c r="A36" s="3"/>
      <c r="B36" s="4" t="s">
        <v>34</v>
      </c>
      <c r="C36" s="4" t="s">
        <v>35</v>
      </c>
      <c r="D36" s="5" t="s">
        <v>31</v>
      </c>
      <c r="E36" s="86" t="s">
        <v>36</v>
      </c>
      <c r="F36" s="87"/>
      <c r="G36" s="71" t="s">
        <v>58</v>
      </c>
      <c r="H36" s="72" t="s">
        <v>59</v>
      </c>
    </row>
    <row r="37" spans="1:8" x14ac:dyDescent="0.3">
      <c r="A37" s="16"/>
      <c r="B37" s="13"/>
      <c r="C37" s="13"/>
      <c r="D37" s="13">
        <f>C37-B37</f>
        <v>0</v>
      </c>
      <c r="E37" s="89"/>
      <c r="F37" s="90"/>
      <c r="G37" s="16"/>
      <c r="H37" s="17"/>
    </row>
    <row r="38" spans="1:8" x14ac:dyDescent="0.3">
      <c r="A38" s="11"/>
      <c r="B38" s="12"/>
      <c r="C38" s="12"/>
      <c r="D38" s="13">
        <f t="shared" ref="D38:D39" si="1">C38-B38</f>
        <v>0</v>
      </c>
      <c r="E38" s="83"/>
      <c r="F38" s="84"/>
      <c r="G38" s="11"/>
      <c r="H38" s="11"/>
    </row>
    <row r="39" spans="1:8" x14ac:dyDescent="0.3">
      <c r="A39" s="11"/>
      <c r="B39" s="12"/>
      <c r="C39" s="12"/>
      <c r="D39" s="13">
        <f t="shared" si="1"/>
        <v>0</v>
      </c>
      <c r="E39" s="83"/>
      <c r="F39" s="84"/>
      <c r="G39" s="11"/>
      <c r="H39" s="11"/>
    </row>
    <row r="40" spans="1:8" x14ac:dyDescent="0.3">
      <c r="A40" s="9" t="s">
        <v>37</v>
      </c>
      <c r="B40" s="10">
        <f>SUM(B37:B39)</f>
        <v>0</v>
      </c>
      <c r="C40" s="10">
        <f>SUM(C37:C39)</f>
        <v>0</v>
      </c>
      <c r="D40" s="10">
        <f>SUM(D37:D39)</f>
        <v>0</v>
      </c>
      <c r="E40" s="85"/>
      <c r="F40" s="84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4.4" x14ac:dyDescent="0.3"/>
  <cols>
    <col min="1" max="1" width="6.88671875" bestFit="1" customWidth="1"/>
    <col min="2" max="2" width="11.33203125" customWidth="1"/>
    <col min="3" max="3" width="10.6640625" customWidth="1"/>
    <col min="4" max="4" width="10.44140625" bestFit="1" customWidth="1"/>
    <col min="5" max="5" width="9.88671875" customWidth="1"/>
    <col min="6" max="6" width="70.6640625" bestFit="1" customWidth="1"/>
  </cols>
  <sheetData>
    <row r="1" spans="1:7" x14ac:dyDescent="0.3">
      <c r="B1" s="15" t="s">
        <v>62</v>
      </c>
    </row>
    <row r="3" spans="1:7" x14ac:dyDescent="0.3">
      <c r="B3" s="8"/>
    </row>
    <row r="4" spans="1:7" x14ac:dyDescent="0.3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3">
      <c r="D6" t="s">
        <v>31</v>
      </c>
      <c r="E6" s="1">
        <f>F4-C4</f>
        <v>0</v>
      </c>
    </row>
    <row r="7" spans="1:7" x14ac:dyDescent="0.3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3">
      <c r="B9" s="8" t="s">
        <v>33</v>
      </c>
    </row>
    <row r="10" spans="1:7" ht="15" x14ac:dyDescent="0.35">
      <c r="B10" s="18" t="s">
        <v>63</v>
      </c>
    </row>
    <row r="11" spans="1:7" s="3" customFormat="1" ht="27.6" x14ac:dyDescent="0.3">
      <c r="B11" s="4" t="s">
        <v>34</v>
      </c>
      <c r="C11" s="4" t="s">
        <v>35</v>
      </c>
      <c r="D11" s="5" t="s">
        <v>31</v>
      </c>
      <c r="E11" s="86" t="s">
        <v>36</v>
      </c>
      <c r="F11" s="87"/>
    </row>
    <row r="12" spans="1:7" s="17" customFormat="1" x14ac:dyDescent="0.3">
      <c r="A12" s="16"/>
      <c r="B12" s="13"/>
      <c r="C12" s="13"/>
      <c r="D12" s="13">
        <f>C12-B12</f>
        <v>0</v>
      </c>
      <c r="E12" s="89"/>
      <c r="F12" s="90"/>
      <c r="G12" s="16"/>
    </row>
    <row r="13" spans="1:7" s="11" customFormat="1" x14ac:dyDescent="0.3">
      <c r="B13" s="12"/>
      <c r="C13" s="12"/>
      <c r="D13" s="13">
        <f t="shared" ref="D13:D18" si="0">C13-B13</f>
        <v>0</v>
      </c>
      <c r="E13" s="83"/>
      <c r="F13" s="84"/>
    </row>
    <row r="14" spans="1:7" s="11" customFormat="1" x14ac:dyDescent="0.3">
      <c r="B14" s="12"/>
      <c r="C14" s="12"/>
      <c r="D14" s="13">
        <f t="shared" si="0"/>
        <v>0</v>
      </c>
      <c r="E14" s="83"/>
      <c r="F14" s="84"/>
    </row>
    <row r="15" spans="1:7" s="11" customFormat="1" x14ac:dyDescent="0.3">
      <c r="B15" s="12"/>
      <c r="C15" s="12"/>
      <c r="D15" s="13">
        <f t="shared" si="0"/>
        <v>0</v>
      </c>
      <c r="E15" s="83"/>
      <c r="F15" s="84"/>
    </row>
    <row r="16" spans="1:7" s="11" customFormat="1" x14ac:dyDescent="0.3">
      <c r="B16" s="12"/>
      <c r="C16" s="12"/>
      <c r="D16" s="13">
        <f t="shared" si="0"/>
        <v>0</v>
      </c>
      <c r="E16" s="83"/>
      <c r="F16" s="84"/>
    </row>
    <row r="17" spans="1:8" s="11" customFormat="1" x14ac:dyDescent="0.3">
      <c r="B17" s="12"/>
      <c r="C17" s="12"/>
      <c r="D17" s="13">
        <f t="shared" si="0"/>
        <v>0</v>
      </c>
      <c r="E17" s="83"/>
      <c r="F17" s="84"/>
    </row>
    <row r="18" spans="1:8" s="11" customFormat="1" x14ac:dyDescent="0.3">
      <c r="B18" s="12"/>
      <c r="C18" s="12"/>
      <c r="D18" s="13">
        <f t="shared" si="0"/>
        <v>0</v>
      </c>
      <c r="E18" s="83"/>
      <c r="F18" s="84"/>
    </row>
    <row r="19" spans="1:8" x14ac:dyDescent="0.3">
      <c r="A19" s="9" t="s">
        <v>37</v>
      </c>
      <c r="B19" s="10">
        <f>SUM(B12:B18)</f>
        <v>0</v>
      </c>
      <c r="C19" s="10">
        <f>SUM(C12:C18)</f>
        <v>0</v>
      </c>
      <c r="D19" s="10">
        <f>SUM(D12:D18)</f>
        <v>0</v>
      </c>
      <c r="E19" s="85"/>
      <c r="F19" s="84"/>
      <c r="G19" s="7"/>
    </row>
    <row r="20" spans="1:8" x14ac:dyDescent="0.3">
      <c r="H20" s="2"/>
    </row>
    <row r="21" spans="1:8" x14ac:dyDescent="0.3">
      <c r="F21" s="7"/>
    </row>
    <row r="22" spans="1:8" x14ac:dyDescent="0.3">
      <c r="A22" s="14" t="s">
        <v>38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4.xml><?xml version="1.0" encoding="utf-8"?>
<TemplafyFormConfiguration><![CDATA[{"formFields":[],"formDataEntries":[]}]]></TemplafyFormConfiguration>
</file>

<file path=customXml/item5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4.xml><?xml version="1.0" encoding="utf-8"?>
<ds:datastoreItem xmlns:ds="http://schemas.openxmlformats.org/officeDocument/2006/customXml" ds:itemID="{460E185F-155A-4A0D-81DB-4F839B431F71}">
  <ds:schemaRefs/>
</ds:datastoreItem>
</file>

<file path=customXml/itemProps5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Alison Clothier</cp:lastModifiedBy>
  <cp:revision/>
  <dcterms:created xsi:type="dcterms:W3CDTF">2023-03-10T09:35:56Z</dcterms:created>
  <dcterms:modified xsi:type="dcterms:W3CDTF">2026-06-01T13:22:19Z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