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sturminstermarshallpc-my.sharepoint.com/personal/parishclerk_sturminstermarshallpc_onmicrosoft_com/Documents/Documents/Parish Documents 1/Accounts/2024.25/Audit/Sturminster Marshall Parish Council Internal Audit/AGAR/"/>
    </mc:Choice>
  </mc:AlternateContent>
  <xr:revisionPtr revIDLastSave="85" documentId="8_{34D39A24-EB2D-4540-B7E0-598B924AF40E}" xr6:coauthVersionLast="47" xr6:coauthVersionMax="47" xr10:uidLastSave="{1AACA896-0E98-424C-BEFA-82FE47D0157A}"/>
  <bookViews>
    <workbookView xWindow="28680" yWindow="-120" windowWidth="29040" windowHeight="15720" tabRatio="874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1" l="1"/>
  <c r="C34" i="11"/>
  <c r="C40" i="11"/>
  <c r="B40" i="11"/>
  <c r="D39" i="11"/>
  <c r="D38" i="11"/>
  <c r="D37" i="11"/>
  <c r="C13" i="13"/>
  <c r="D13" i="13"/>
  <c r="D40" i="11" l="1"/>
  <c r="F20" i="14"/>
  <c r="F17" i="14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G21" i="14" l="1"/>
  <c r="J9" i="13"/>
  <c r="J17" i="13"/>
  <c r="J16" i="13"/>
  <c r="J12" i="13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19" i="12"/>
  <c r="B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C29" i="10"/>
  <c r="B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8" i="8"/>
  <c r="B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C30" i="7"/>
  <c r="B30" i="7"/>
  <c r="D15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F7" i="10" s="1"/>
  <c r="D29" i="10"/>
  <c r="D30" i="7"/>
  <c r="E7" i="8"/>
  <c r="F7" i="8" s="1"/>
  <c r="E6" i="12"/>
  <c r="E7" i="12"/>
  <c r="E7" i="11"/>
  <c r="F7" i="11" s="1"/>
  <c r="E7" i="9"/>
  <c r="F7" i="9" s="1"/>
  <c r="E7" i="7"/>
  <c r="F7" i="7" s="1"/>
  <c r="C4" i="14"/>
  <c r="E7" i="1"/>
  <c r="F7" i="1" s="1"/>
  <c r="E6" i="8"/>
  <c r="E6" i="7"/>
  <c r="E6" i="9"/>
  <c r="E6" i="10"/>
  <c r="E6" i="11"/>
  <c r="E6" i="1"/>
  <c r="D19" i="12"/>
  <c r="D28" i="11"/>
  <c r="D28" i="8"/>
  <c r="D26" i="1"/>
</calcChain>
</file>

<file path=xl/sharedStrings.xml><?xml version="1.0" encoding="utf-8"?>
<sst xmlns="http://schemas.openxmlformats.org/spreadsheetml/2006/main" count="167" uniqueCount="85">
  <si>
    <t>Total</t>
  </si>
  <si>
    <t>Explanation (Ensure each explanation is quantified)</t>
  </si>
  <si>
    <t>Precept or rates and levies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</si>
  <si>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</si>
  <si>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</si>
  <si>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</si>
  <si>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</si>
  <si>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</si>
  <si>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</si>
  <si>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</si>
  <si>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</si>
  <si>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</si>
  <si>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</si>
  <si>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</si>
  <si>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</si>
  <si>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</si>
  <si>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</si>
  <si>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</si>
  <si>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</si>
  <si>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</si>
  <si>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</si>
  <si>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</si>
  <si>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</si>
  <si>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</si>
  <si>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</si>
  <si>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</si>
  <si>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</si>
  <si>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</si>
  <si>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</si>
  <si>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</si>
  <si>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</si>
  <si>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</si>
  <si>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</si>
  <si>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</si>
  <si>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</si>
  <si>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</si>
  <si>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</si>
  <si>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</si>
  <si>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</si>
  <si>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</si>
  <si>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</si>
  <si>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</si>
  <si>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</si>
  <si>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</si>
  <si>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</si>
  <si>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</si>
  <si>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£</t>
  </si>
  <si>
    <t>Earmarked reserves:</t>
  </si>
  <si>
    <t>Reserve 1</t>
  </si>
  <si>
    <t>Reserve 2</t>
  </si>
  <si>
    <t>Reserve 3</t>
  </si>
  <si>
    <t>Reserve 4</t>
  </si>
  <si>
    <t>Reserve 5</t>
  </si>
  <si>
    <t>Reserve 6</t>
  </si>
  <si>
    <t>Reserve 7</t>
  </si>
  <si>
    <t>General reserve</t>
  </si>
  <si>
    <t>Total reserves (must agree to Box 7)</t>
  </si>
  <si>
    <t>Bal c/f checker</t>
  </si>
  <si>
    <t>2023/24</t>
  </si>
  <si>
    <t>2023/24       £</t>
  </si>
  <si>
    <t>Please ensure you complete the value for both years, please do not provide the movement only.</t>
  </si>
  <si>
    <t>Is this purchase an asset and reflected in Box 9</t>
  </si>
  <si>
    <t>Fixed assets</t>
  </si>
  <si>
    <t>Long Term investments</t>
  </si>
  <si>
    <t>Please provide 3rd party confirmation if a non PWLB loan</t>
  </si>
  <si>
    <t>Please explain in the Reserves tab</t>
  </si>
  <si>
    <t>Is this asset movement reflected in Box 3 or Box 6</t>
  </si>
  <si>
    <t>If No please explain why</t>
  </si>
  <si>
    <t>Please provide value of investments held at each year end</t>
  </si>
  <si>
    <t>Identify and quantify, changes in head count, pay awards, change in hours, please provide a value</t>
  </si>
  <si>
    <t>Accounting statements 2024-25</t>
  </si>
  <si>
    <t>2024/25</t>
  </si>
  <si>
    <t>2024/25       £</t>
  </si>
  <si>
    <t>Miscellaneous Income</t>
  </si>
  <si>
    <t>Rents</t>
  </si>
  <si>
    <t>Neighbourhood Plan adopted</t>
  </si>
  <si>
    <t>No Community Infrastructure Levy receieved in 2024/25</t>
  </si>
  <si>
    <t>Yes</t>
  </si>
  <si>
    <t>Two new pieces of play equipment</t>
  </si>
  <si>
    <t>Speed indicator device</t>
  </si>
  <si>
    <t>Finger post</t>
  </si>
  <si>
    <t>New signs</t>
  </si>
  <si>
    <t>Disposal of photocopier</t>
  </si>
  <si>
    <t>A defibrillator donation was not received</t>
  </si>
  <si>
    <t>Interest from new savings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</si>
</sst>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5" fillId="6" borderId="0" xfId="0" applyFont="1" applyFill="1"/>
    <xf numFmtId="0" fontId="15" fillId="0" borderId="14" xfId="0" applyFont="1" applyBorder="1"/>
    <xf numFmtId="0" fontId="16" fillId="0" borderId="15" xfId="0" applyFont="1" applyBorder="1"/>
    <xf numFmtId="0" fontId="17" fillId="0" borderId="0" xfId="0" applyFont="1"/>
    <xf numFmtId="0" fontId="15" fillId="3" borderId="1" xfId="0" applyFont="1" applyFill="1" applyBorder="1"/>
    <xf numFmtId="0" fontId="15" fillId="0" borderId="0" xfId="0" applyFont="1" applyAlignment="1">
      <alignment horizontal="right"/>
    </xf>
    <xf numFmtId="9" fontId="18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2" borderId="1" xfId="0" applyFont="1" applyFill="1" applyBorder="1"/>
    <xf numFmtId="0" fontId="6" fillId="2" borderId="1" xfId="0" applyFont="1" applyFill="1" applyBorder="1"/>
    <xf numFmtId="0" fontId="19" fillId="0" borderId="0" xfId="0" applyFont="1"/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6" fillId="0" borderId="2" xfId="0" applyFont="1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0" borderId="2" xfId="0" applyFont="1" applyBorder="1"/>
    <xf numFmtId="0" fontId="8" fillId="0" borderId="3" xfId="0" applyFont="1" applyBorder="1"/>
    <xf numFmtId="0" fontId="7" fillId="0" borderId="3" xfId="0" applyFont="1" applyBorder="1"/>
  </cellXfs>
  <cellStyles count="3">
    <cellStyle name="Comma" xfId="2" builtinId="3"/>
    <cellStyle name="Normal" xfId="0" builtinId="0"/>
    <cellStyle name="Per cent" xfId="1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tabSelected="1" workbookViewId="0">
      <selection activeCell="D17" sqref="D17"/>
    </sheetView>
  </sheetViews>
  <sheetFormatPr defaultRowHeight="14.4" x14ac:dyDescent="0.3"/>
  <cols>
    <col min="1" max="1" width="4.109375" customWidth="1"/>
    <col min="2" max="2" width="28.6640625" style="22" customWidth="1"/>
    <col min="3" max="6" width="16.5546875" customWidth="1"/>
    <col min="7" max="8" width="16.5546875" hidden="1" customWidth="1"/>
    <col min="9" max="9" width="77.109375" style="24" customWidth="1"/>
    <col min="10" max="10" width="23.109375" bestFit="1" customWidth="1"/>
  </cols>
  <sheetData>
    <row r="1" spans="2:10" ht="17.25" customHeight="1" x14ac:dyDescent="0.3">
      <c r="B1" s="26" t="s">
        <v>70</v>
      </c>
    </row>
    <row r="3" spans="2:10" ht="15" customHeight="1" x14ac:dyDescent="0.3">
      <c r="B3" s="78" t="s">
        <v>36</v>
      </c>
      <c r="C3" s="79"/>
      <c r="D3" s="79"/>
      <c r="E3" s="79"/>
      <c r="F3" s="79"/>
      <c r="G3" s="79"/>
      <c r="H3" s="79"/>
      <c r="I3" s="79"/>
    </row>
    <row r="4" spans="2:10" ht="15" customHeight="1" thickBot="1" x14ac:dyDescent="0.35"/>
    <row r="5" spans="2:10" ht="15" customHeight="1" x14ac:dyDescent="0.3">
      <c r="B5" s="27"/>
      <c r="C5" s="77" t="s">
        <v>13</v>
      </c>
      <c r="D5" s="77"/>
      <c r="E5" s="47"/>
      <c r="F5" s="47"/>
      <c r="G5" s="47"/>
      <c r="H5" s="47"/>
      <c r="I5" s="37" t="s">
        <v>14</v>
      </c>
      <c r="J5" s="42" t="s">
        <v>40</v>
      </c>
    </row>
    <row r="6" spans="2:10" ht="28.8" x14ac:dyDescent="0.3">
      <c r="B6" s="28"/>
      <c r="C6" s="29">
        <v>45382</v>
      </c>
      <c r="D6" s="29">
        <v>45747</v>
      </c>
      <c r="E6" s="48" t="s">
        <v>41</v>
      </c>
      <c r="F6" s="48" t="s">
        <v>42</v>
      </c>
      <c r="G6" s="48"/>
      <c r="H6" s="48"/>
      <c r="I6" s="38" t="s">
        <v>35</v>
      </c>
      <c r="J6" s="43"/>
    </row>
    <row r="7" spans="2:10" s="21" customFormat="1" ht="28.8" x14ac:dyDescent="0.3">
      <c r="B7" s="30" t="s">
        <v>15</v>
      </c>
      <c r="C7" s="68">
        <v>80266.490000000005</v>
      </c>
      <c r="D7" s="68">
        <v>89330.49</v>
      </c>
      <c r="E7" s="55"/>
      <c r="F7" s="55"/>
      <c r="G7" s="50"/>
      <c r="H7" s="50"/>
      <c r="I7" s="39" t="s">
        <v>34</v>
      </c>
      <c r="J7" s="44"/>
    </row>
    <row r="8" spans="2:10" s="21" customFormat="1" ht="28.8" x14ac:dyDescent="0.3">
      <c r="B8" s="30" t="s">
        <v>16</v>
      </c>
      <c r="C8" s="68">
        <v>55522</v>
      </c>
      <c r="D8" s="68">
        <v>59594</v>
      </c>
      <c r="E8" s="50">
        <f>D8-C8</f>
        <v>4072</v>
      </c>
      <c r="F8" s="49">
        <f>IF(AND(C8=0,D8=0),0,IF(C8=0,1,IF(D8=0,-1,(D8-C8)/C8)))</f>
        <v>7.3340297539713981E-2</v>
      </c>
      <c r="G8" s="34" t="str">
        <f>IF(E8&gt;100000,"Yes",IF(E8&lt;-100000,"Yes","No"))</f>
        <v>No</v>
      </c>
      <c r="H8" s="34" t="str">
        <f>IF(F8&gt;15%,"Yes",IF(F8&lt;-15%,"Yes","No"))</f>
        <v>No</v>
      </c>
      <c r="I8" s="39" t="s">
        <v>17</v>
      </c>
      <c r="J8" s="46" t="str">
        <f>IF(ISBLANK(C8),"Enter figures",IF(G8="Yes","Please explain within the relevant tab",IF(H8="Yes","Please explain within the relevant tab","No explanation required")))</f>
        <v>No explanation required</v>
      </c>
    </row>
    <row r="9" spans="2:10" s="21" customFormat="1" ht="34.5" customHeight="1" x14ac:dyDescent="0.3">
      <c r="B9" s="30" t="s">
        <v>18</v>
      </c>
      <c r="C9" s="68">
        <v>11676</v>
      </c>
      <c r="D9" s="68">
        <v>-115</v>
      </c>
      <c r="E9" s="50">
        <f t="shared" ref="E9:E12" si="0">D9-C9</f>
        <v>-11791</v>
      </c>
      <c r="F9" s="49">
        <f t="shared" ref="F9:F12" si="1">IF(AND(C9=0,D9=0),0,IF(C9=0,1,IF(D9=0,-1,(D9-C9)/C9)))</f>
        <v>-1.0098492634463858</v>
      </c>
      <c r="G9" s="34" t="str">
        <f t="shared" ref="G9:G12" si="2">IF(E9&gt;100000,"Yes",IF(E9&lt;-100000,"Yes","No"))</f>
        <v>No</v>
      </c>
      <c r="H9" s="34" t="str">
        <f t="shared" ref="H9:H12" si="3">IF(F9&gt;15%,"Yes",IF(F9&lt;-15%,"Yes","No"))</f>
        <v>Yes</v>
      </c>
      <c r="I9" s="39" t="s">
        <v>19</v>
      </c>
      <c r="J9" s="46" t="str">
        <f>IF(ISBLANK(C9),"Enter figures",IF(G9="Yes","Please explain within the relevant tab",IF(H9="Yes","Please explain within the relevant tab","No explanation required")))</f>
        <v>Please explain within the relevant tab</v>
      </c>
    </row>
    <row r="10" spans="2:10" ht="43.2" x14ac:dyDescent="0.3">
      <c r="B10" s="31" t="s">
        <v>20</v>
      </c>
      <c r="C10" s="68">
        <v>20613</v>
      </c>
      <c r="D10" s="68">
        <v>21342</v>
      </c>
      <c r="E10" s="50">
        <f t="shared" si="0"/>
        <v>729</v>
      </c>
      <c r="F10" s="49">
        <f t="shared" si="1"/>
        <v>3.5366031145393682E-2</v>
      </c>
      <c r="G10" s="34" t="str">
        <f t="shared" si="2"/>
        <v>No</v>
      </c>
      <c r="H10" s="34" t="str">
        <f t="shared" si="3"/>
        <v>No</v>
      </c>
      <c r="I10" s="39" t="s">
        <v>21</v>
      </c>
      <c r="J10" s="46" t="str">
        <f t="shared" ref="J10:J12" si="4">IF(ISBLANK(C10),"Enter figures",IF(G10="Yes","Please explain within the relevant tab",IF(H10="Yes","Please explain within the relevant tab","No explanation required")))</f>
        <v>No explanation required</v>
      </c>
    </row>
    <row r="11" spans="2:10" ht="28.8" x14ac:dyDescent="0.3">
      <c r="B11" s="31" t="s">
        <v>22</v>
      </c>
      <c r="C11" s="68">
        <v>0</v>
      </c>
      <c r="D11" s="68">
        <v>0</v>
      </c>
      <c r="E11" s="50">
        <f t="shared" si="0"/>
        <v>0</v>
      </c>
      <c r="F11" s="49">
        <f t="shared" si="1"/>
        <v>0</v>
      </c>
      <c r="G11" s="34" t="str">
        <f t="shared" si="2"/>
        <v>No</v>
      </c>
      <c r="H11" s="34" t="str">
        <f t="shared" si="3"/>
        <v>No</v>
      </c>
      <c r="I11" s="39" t="s">
        <v>23</v>
      </c>
      <c r="J11" s="46" t="str">
        <f t="shared" si="4"/>
        <v>No explanation required</v>
      </c>
    </row>
    <row r="12" spans="2:10" ht="28.8" x14ac:dyDescent="0.3">
      <c r="B12" s="31" t="s">
        <v>24</v>
      </c>
      <c r="C12" s="68">
        <v>37523</v>
      </c>
      <c r="D12" s="68">
        <v>35121</v>
      </c>
      <c r="E12" s="50">
        <f t="shared" si="0"/>
        <v>-2402</v>
      </c>
      <c r="F12" s="49">
        <f t="shared" si="1"/>
        <v>-6.4014071369559999E-2</v>
      </c>
      <c r="G12" s="34" t="str">
        <f t="shared" si="2"/>
        <v>No</v>
      </c>
      <c r="H12" s="34" t="str">
        <f t="shared" si="3"/>
        <v>No</v>
      </c>
      <c r="I12" s="39" t="s">
        <v>25</v>
      </c>
      <c r="J12" s="46" t="str">
        <f t="shared" si="4"/>
        <v>No explanation required</v>
      </c>
    </row>
    <row r="13" spans="2:10" ht="38.25" customHeight="1" thickBot="1" x14ac:dyDescent="0.35">
      <c r="B13" s="32" t="s">
        <v>26</v>
      </c>
      <c r="C13" s="69">
        <f>C7+C8+C9-C10-C11-C12</f>
        <v>89328.489999999991</v>
      </c>
      <c r="D13" s="69">
        <f>D7+D8+D9-D10-D11-D12</f>
        <v>92346.489999999991</v>
      </c>
      <c r="E13" s="56"/>
      <c r="F13" s="56"/>
      <c r="G13" s="51"/>
      <c r="H13" s="51"/>
      <c r="I13" s="40" t="s">
        <v>27</v>
      </c>
      <c r="J13" s="46" t="s">
        <v>65</v>
      </c>
    </row>
    <row r="14" spans="2:10" ht="15" thickBot="1" x14ac:dyDescent="0.35">
      <c r="B14" s="23"/>
      <c r="C14" s="52" t="s">
        <v>57</v>
      </c>
      <c r="D14" s="52" t="s">
        <v>57</v>
      </c>
      <c r="E14" s="52"/>
      <c r="F14" s="52"/>
      <c r="G14" s="52"/>
      <c r="H14" s="52"/>
      <c r="I14" s="25"/>
      <c r="J14" s="46"/>
    </row>
    <row r="15" spans="2:10" ht="28.8" x14ac:dyDescent="0.3">
      <c r="B15" s="33" t="s">
        <v>28</v>
      </c>
      <c r="C15" s="70">
        <v>91914.25</v>
      </c>
      <c r="D15" s="70">
        <v>94772.03</v>
      </c>
      <c r="E15" s="54"/>
      <c r="F15" s="57"/>
      <c r="G15" s="53"/>
      <c r="H15" s="53"/>
      <c r="I15" s="41" t="s">
        <v>29</v>
      </c>
      <c r="J15" s="45"/>
    </row>
    <row r="16" spans="2:10" ht="28.8" x14ac:dyDescent="0.3">
      <c r="B16" s="31" t="s">
        <v>30</v>
      </c>
      <c r="C16" s="68">
        <v>55071</v>
      </c>
      <c r="D16" s="68">
        <v>64733</v>
      </c>
      <c r="E16" s="50">
        <f>D16-C16</f>
        <v>9662</v>
      </c>
      <c r="F16" s="49">
        <f t="shared" ref="F16:F17" si="5">IF(AND(C16=0,D16=0),0,IF(C16=0,1,IF(D16=0,-1,(D16-C16)/C16)))</f>
        <v>0.17544624212380383</v>
      </c>
      <c r="G16" s="34" t="str">
        <f t="shared" ref="G16:G17" si="6">IF(E16&gt;100000,"Yes",IF(E16&lt;-100000,"Yes","No"))</f>
        <v>No</v>
      </c>
      <c r="H16" s="34" t="str">
        <f t="shared" ref="H16:H17" si="7">IF(F16&gt;15%,"Yes",IF(F16&lt;-15%,"Yes","No"))</f>
        <v>Yes</v>
      </c>
      <c r="I16" s="39" t="s">
        <v>31</v>
      </c>
      <c r="J16" s="46" t="str">
        <f t="shared" ref="J16:J17" si="8">IF(ISBLANK(C16),"Enter figures",IF(G16="Yes","Please explain within the relevant tab",IF(H16="Yes","Please explain within the relevant tab","No explanation required")))</f>
        <v>Please explain within the relevant tab</v>
      </c>
    </row>
    <row r="17" spans="2:10" ht="29.4" thickBot="1" x14ac:dyDescent="0.35">
      <c r="B17" s="32" t="s">
        <v>32</v>
      </c>
      <c r="C17" s="71">
        <v>0</v>
      </c>
      <c r="D17" s="71">
        <v>0</v>
      </c>
      <c r="E17" s="51">
        <f>D17-C17</f>
        <v>0</v>
      </c>
      <c r="F17" s="58">
        <f t="shared" si="5"/>
        <v>0</v>
      </c>
      <c r="G17" s="35" t="str">
        <f t="shared" si="6"/>
        <v>No</v>
      </c>
      <c r="H17" s="35" t="str">
        <f t="shared" si="7"/>
        <v>No</v>
      </c>
      <c r="I17" s="40" t="s">
        <v>33</v>
      </c>
      <c r="J17" s="46" t="str">
        <f t="shared" si="8"/>
        <v>No explanation required</v>
      </c>
    </row>
  </sheetData>
  <mergeCells count="2">
    <mergeCell ref="C5:D5"/>
    <mergeCell ref="B3:I3"/>
  </mergeCells>
  <conditionalFormatting sqref="E8:E12 E16:E17">
    <cfRule type="cellIs" dxfId="6" priority="6" operator="lessThan">
      <formula>-100000</formula>
    </cfRule>
    <cfRule type="cellIs" dxfId="5" priority="7" operator="greaterThan">
      <formula>100000</formula>
    </cfRule>
  </conditionalFormatting>
  <conditionalFormatting sqref="F8:F12 F15:F17">
    <cfRule type="cellIs" dxfId="4" priority="4" operator="lessThan">
      <formula>-0.15</formula>
    </cfRule>
    <cfRule type="cellIs" dxfId="3" priority="5" operator="greaterThan">
      <formula>0.15</formula>
    </cfRule>
  </conditionalFormatting>
  <conditionalFormatting sqref="J8:J12">
    <cfRule type="cellIs" dxfId="2" priority="3" operator="equal">
      <formula>"Please explain within the relevant tab"</formula>
    </cfRule>
  </conditionalFormatting>
  <conditionalFormatting sqref="J13">
    <cfRule type="cellIs" dxfId="1" priority="2" operator="equal">
      <formula>"Please explain in the Reserves tab"</formula>
    </cfRule>
  </conditionalFormatting>
  <conditionalFormatting sqref="J16:J17">
    <cfRule type="cellIs" dxfId="0" priority="1" operator="equal">
      <formula>"Please explain within the relevant tab"</formula>
    </cfRule>
  </conditionalFormatting>
  <pageMargins left="0.7" right="0.7" top="0.75" bottom="0.75" header="0.3" footer="0.3"/>
  <pageSetup paperSize="9" scale="66" orientation="landscape" horizontalDpi="1200" verticalDpi="1200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C12" sqref="C12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2:6" x14ac:dyDescent="0.3">
      <c r="B1" s="15" t="s">
        <v>2</v>
      </c>
    </row>
    <row r="3" spans="2:6" x14ac:dyDescent="0.3">
      <c r="B3" s="8"/>
    </row>
    <row r="4" spans="2:6" x14ac:dyDescent="0.3">
      <c r="B4" t="s">
        <v>58</v>
      </c>
      <c r="C4" s="36">
        <f>'Accounting Statement'!C8</f>
        <v>55522</v>
      </c>
      <c r="D4" t="s">
        <v>71</v>
      </c>
      <c r="E4" s="36">
        <f>'Accounting Statement'!D8</f>
        <v>59594</v>
      </c>
    </row>
    <row r="6" spans="2:6" x14ac:dyDescent="0.3">
      <c r="D6" t="s">
        <v>3</v>
      </c>
      <c r="E6" s="1">
        <f>E4-C4</f>
        <v>4072</v>
      </c>
    </row>
    <row r="7" spans="2:6" x14ac:dyDescent="0.3">
      <c r="D7" t="s">
        <v>37</v>
      </c>
      <c r="E7" s="6">
        <f>IF(AND(C4=0,E4=0),0,IF(C4=0,1,IF(E4=0,-1,(E4-C4)/C4)))</f>
        <v>7.3340297539713981E-2</v>
      </c>
      <c r="F7" t="str">
        <f>IF(E7&lt;-0.15,"yes explain",IF(E7&gt;0.15,"Yes explain","No explanation required"))</f>
        <v>No explanation required</v>
      </c>
    </row>
    <row r="9" spans="2:6" x14ac:dyDescent="0.3">
      <c r="B9" s="8" t="s">
        <v>5</v>
      </c>
    </row>
    <row r="10" spans="2:6" x14ac:dyDescent="0.3">
      <c r="B10" s="8"/>
    </row>
    <row r="11" spans="2:6" s="3" customFormat="1" ht="27.6" x14ac:dyDescent="0.3">
      <c r="B11" s="4" t="s">
        <v>59</v>
      </c>
      <c r="C11" s="4" t="s">
        <v>72</v>
      </c>
      <c r="D11" s="5" t="s">
        <v>3</v>
      </c>
      <c r="E11" s="83" t="s">
        <v>1</v>
      </c>
      <c r="F11" s="84"/>
    </row>
    <row r="12" spans="2:6" s="11" customFormat="1" x14ac:dyDescent="0.3">
      <c r="B12" s="12"/>
      <c r="C12" s="12"/>
      <c r="D12" s="13">
        <f t="shared" ref="D12:D25" si="0">C12-B12</f>
        <v>0</v>
      </c>
      <c r="E12" s="80"/>
      <c r="F12" s="81"/>
    </row>
    <row r="13" spans="2:6" s="11" customFormat="1" x14ac:dyDescent="0.3">
      <c r="B13" s="12"/>
      <c r="C13" s="12"/>
      <c r="D13" s="13">
        <f t="shared" si="0"/>
        <v>0</v>
      </c>
      <c r="E13" s="80"/>
      <c r="F13" s="81"/>
    </row>
    <row r="14" spans="2:6" s="11" customFormat="1" x14ac:dyDescent="0.3">
      <c r="B14" s="12"/>
      <c r="C14" s="12"/>
      <c r="D14" s="13">
        <f t="shared" si="0"/>
        <v>0</v>
      </c>
      <c r="E14" s="80"/>
      <c r="F14" s="81"/>
    </row>
    <row r="15" spans="2:6" s="11" customFormat="1" x14ac:dyDescent="0.3">
      <c r="B15" s="12"/>
      <c r="C15" s="12"/>
      <c r="D15" s="13">
        <f t="shared" si="0"/>
        <v>0</v>
      </c>
      <c r="E15" s="80"/>
      <c r="F15" s="81"/>
    </row>
    <row r="16" spans="2:6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s="11" customFormat="1" x14ac:dyDescent="0.3">
      <c r="B19" s="12"/>
      <c r="C19" s="12"/>
      <c r="D19" s="13">
        <f t="shared" si="0"/>
        <v>0</v>
      </c>
      <c r="E19" s="80"/>
      <c r="F19" s="81"/>
    </row>
    <row r="20" spans="1:8" s="11" customFormat="1" x14ac:dyDescent="0.3">
      <c r="B20" s="12"/>
      <c r="C20" s="12"/>
      <c r="D20" s="13">
        <f t="shared" si="0"/>
        <v>0</v>
      </c>
      <c r="E20" s="80"/>
      <c r="F20" s="81"/>
    </row>
    <row r="21" spans="1:8" s="11" customFormat="1" x14ac:dyDescent="0.3">
      <c r="B21" s="12"/>
      <c r="C21" s="12"/>
      <c r="D21" s="13">
        <f t="shared" si="0"/>
        <v>0</v>
      </c>
      <c r="E21" s="80"/>
      <c r="F21" s="81"/>
    </row>
    <row r="22" spans="1:8" s="11" customFormat="1" x14ac:dyDescent="0.3">
      <c r="B22" s="12"/>
      <c r="C22" s="12"/>
      <c r="D22" s="13">
        <f t="shared" si="0"/>
        <v>0</v>
      </c>
      <c r="E22" s="80"/>
      <c r="F22" s="81"/>
    </row>
    <row r="23" spans="1:8" s="11" customFormat="1" x14ac:dyDescent="0.3">
      <c r="B23" s="12"/>
      <c r="C23" s="12"/>
      <c r="D23" s="13">
        <f t="shared" si="0"/>
        <v>0</v>
      </c>
      <c r="E23" s="80"/>
      <c r="F23" s="81"/>
    </row>
    <row r="24" spans="1:8" s="11" customFormat="1" x14ac:dyDescent="0.3">
      <c r="B24" s="12"/>
      <c r="C24" s="12"/>
      <c r="D24" s="13">
        <f t="shared" si="0"/>
        <v>0</v>
      </c>
      <c r="E24" s="80"/>
      <c r="F24" s="81"/>
    </row>
    <row r="25" spans="1:8" s="11" customFormat="1" x14ac:dyDescent="0.3">
      <c r="B25" s="12"/>
      <c r="C25" s="12"/>
      <c r="D25" s="13">
        <f t="shared" si="0"/>
        <v>0</v>
      </c>
      <c r="E25" s="80"/>
      <c r="F25" s="81"/>
    </row>
    <row r="26" spans="1:8" x14ac:dyDescent="0.3">
      <c r="A26" s="9" t="s">
        <v>0</v>
      </c>
      <c r="B26" s="10">
        <f>SUM(B12:B25)</f>
        <v>0</v>
      </c>
      <c r="C26" s="10">
        <f>SUM(C12:C25)</f>
        <v>0</v>
      </c>
      <c r="D26" s="10">
        <f>SUM(D12:D25)</f>
        <v>0</v>
      </c>
      <c r="E26" s="82"/>
      <c r="F26" s="81"/>
      <c r="G26" s="7"/>
    </row>
    <row r="27" spans="1:8" x14ac:dyDescent="0.3">
      <c r="H27" s="2"/>
    </row>
    <row r="28" spans="1:8" x14ac:dyDescent="0.3">
      <c r="F28" s="7"/>
    </row>
    <row r="29" spans="1:8" x14ac:dyDescent="0.3">
      <c r="A29" s="14" t="s">
        <v>4</v>
      </c>
    </row>
  </sheetData>
  <mergeCells count="16"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2:F22"/>
    <mergeCell ref="E23:F23"/>
    <mergeCell ref="E24:F24"/>
    <mergeCell ref="E25:F25"/>
    <mergeCell ref="E26:F2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3"/>
  <sheetViews>
    <sheetView workbookViewId="0">
      <selection activeCell="B15" sqref="B15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6</v>
      </c>
    </row>
    <row r="3" spans="1:7" x14ac:dyDescent="0.3">
      <c r="B3" s="8"/>
    </row>
    <row r="4" spans="1:7" x14ac:dyDescent="0.3">
      <c r="B4" t="s">
        <v>58</v>
      </c>
      <c r="C4" s="36">
        <f>'Accounting Statement'!C9</f>
        <v>11676</v>
      </c>
      <c r="D4" t="s">
        <v>71</v>
      </c>
      <c r="E4" s="36">
        <f>'Accounting Statement'!D9</f>
        <v>-115</v>
      </c>
    </row>
    <row r="6" spans="1:7" x14ac:dyDescent="0.3">
      <c r="D6" t="s">
        <v>3</v>
      </c>
      <c r="E6" s="1">
        <f>E4-C4</f>
        <v>-11791</v>
      </c>
    </row>
    <row r="7" spans="1:7" x14ac:dyDescent="0.3">
      <c r="D7" t="s">
        <v>37</v>
      </c>
      <c r="E7" s="6">
        <f>IF(AND(C4=0,E4=0),0,IF(C4=0,1,IF(E4=0,-1,(E4-C4)/C4)))</f>
        <v>-1.0098492634463858</v>
      </c>
      <c r="F7" t="str">
        <f>IF(E7&lt;-0.15,"yes explain",IF(E7&gt;0.15,"Yes explain","No explanation required"))</f>
        <v>yes explain</v>
      </c>
    </row>
    <row r="9" spans="1:7" x14ac:dyDescent="0.3">
      <c r="B9" s="8" t="s">
        <v>5</v>
      </c>
    </row>
    <row r="10" spans="1:7" x14ac:dyDescent="0.3">
      <c r="B10" s="76" t="s">
        <v>38</v>
      </c>
    </row>
    <row r="11" spans="1:7" x14ac:dyDescent="0.3">
      <c r="B11" s="76" t="s">
        <v>60</v>
      </c>
    </row>
    <row r="12" spans="1:7" x14ac:dyDescent="0.3">
      <c r="B12" s="76"/>
    </row>
    <row r="13" spans="1:7" x14ac:dyDescent="0.3">
      <c r="B13" s="8"/>
    </row>
    <row r="14" spans="1:7" s="3" customFormat="1" ht="27.6" x14ac:dyDescent="0.3">
      <c r="B14" s="4" t="s">
        <v>59</v>
      </c>
      <c r="C14" s="4" t="s">
        <v>72</v>
      </c>
      <c r="D14" s="5" t="s">
        <v>3</v>
      </c>
      <c r="E14" s="83" t="s">
        <v>1</v>
      </c>
      <c r="F14" s="84"/>
    </row>
    <row r="15" spans="1:7" s="17" customFormat="1" x14ac:dyDescent="0.3">
      <c r="A15" s="16"/>
      <c r="B15" s="12">
        <v>4609</v>
      </c>
      <c r="C15" s="13">
        <v>0</v>
      </c>
      <c r="D15" s="74">
        <f>C15-B15</f>
        <v>-4609</v>
      </c>
      <c r="E15" s="80" t="s">
        <v>75</v>
      </c>
      <c r="F15" s="87"/>
      <c r="G15" s="16"/>
    </row>
    <row r="16" spans="1:7" s="11" customFormat="1" x14ac:dyDescent="0.3">
      <c r="B16" s="12">
        <v>6014</v>
      </c>
      <c r="C16" s="12">
        <v>0</v>
      </c>
      <c r="D16" s="74">
        <f t="shared" ref="D16:D29" si="0">C16-B16</f>
        <v>-6014</v>
      </c>
      <c r="E16" s="80" t="s">
        <v>76</v>
      </c>
      <c r="F16" s="81"/>
    </row>
    <row r="17" spans="1:8" s="11" customFormat="1" x14ac:dyDescent="0.3">
      <c r="B17" s="12">
        <v>900</v>
      </c>
      <c r="C17" s="12">
        <v>-400</v>
      </c>
      <c r="D17" s="74">
        <f t="shared" si="0"/>
        <v>-1300</v>
      </c>
      <c r="E17" s="80" t="s">
        <v>83</v>
      </c>
      <c r="F17" s="81"/>
    </row>
    <row r="18" spans="1:8" s="11" customFormat="1" x14ac:dyDescent="0.3">
      <c r="B18" s="12">
        <v>136</v>
      </c>
      <c r="C18" s="12">
        <v>25</v>
      </c>
      <c r="D18" s="74">
        <f t="shared" si="0"/>
        <v>-111</v>
      </c>
      <c r="E18" s="80" t="s">
        <v>73</v>
      </c>
      <c r="F18" s="81"/>
    </row>
    <row r="19" spans="1:8" s="11" customFormat="1" x14ac:dyDescent="0.3">
      <c r="B19" s="12">
        <v>7</v>
      </c>
      <c r="C19" s="12">
        <v>7</v>
      </c>
      <c r="D19" s="74">
        <f t="shared" si="0"/>
        <v>0</v>
      </c>
      <c r="E19" s="80" t="s">
        <v>74</v>
      </c>
      <c r="F19" s="81"/>
    </row>
    <row r="20" spans="1:8" s="11" customFormat="1" x14ac:dyDescent="0.3">
      <c r="B20" s="12">
        <v>10</v>
      </c>
      <c r="C20" s="12">
        <v>254.29</v>
      </c>
      <c r="D20" s="74">
        <f t="shared" si="0"/>
        <v>244.29</v>
      </c>
      <c r="E20" s="80" t="s">
        <v>84</v>
      </c>
      <c r="F20" s="81"/>
    </row>
    <row r="21" spans="1:8" s="11" customFormat="1" x14ac:dyDescent="0.3">
      <c r="B21" s="12"/>
      <c r="C21" s="12"/>
      <c r="D21" s="74">
        <f t="shared" si="0"/>
        <v>0</v>
      </c>
      <c r="E21" s="80"/>
      <c r="F21" s="87"/>
    </row>
    <row r="22" spans="1:8" s="11" customFormat="1" x14ac:dyDescent="0.3">
      <c r="B22" s="12"/>
      <c r="C22" s="12"/>
      <c r="D22" s="74">
        <f t="shared" si="0"/>
        <v>0</v>
      </c>
      <c r="E22" s="80"/>
      <c r="F22" s="81"/>
    </row>
    <row r="23" spans="1:8" s="11" customFormat="1" x14ac:dyDescent="0.3">
      <c r="B23" s="12"/>
      <c r="C23" s="12"/>
      <c r="D23" s="74">
        <f t="shared" si="0"/>
        <v>0</v>
      </c>
      <c r="E23" s="80"/>
      <c r="F23" s="81"/>
    </row>
    <row r="24" spans="1:8" s="11" customFormat="1" x14ac:dyDescent="0.3">
      <c r="B24" s="12"/>
      <c r="C24" s="12"/>
      <c r="D24" s="74">
        <f t="shared" si="0"/>
        <v>0</v>
      </c>
      <c r="E24" s="80"/>
      <c r="F24" s="81"/>
    </row>
    <row r="25" spans="1:8" s="11" customFormat="1" x14ac:dyDescent="0.3">
      <c r="B25" s="12"/>
      <c r="C25" s="12"/>
      <c r="D25" s="74">
        <f t="shared" si="0"/>
        <v>0</v>
      </c>
      <c r="E25" s="80"/>
      <c r="F25" s="81"/>
    </row>
    <row r="26" spans="1:8" s="11" customFormat="1" x14ac:dyDescent="0.3">
      <c r="B26" s="12"/>
      <c r="C26" s="12"/>
      <c r="D26" s="74">
        <f t="shared" si="0"/>
        <v>0</v>
      </c>
      <c r="E26" s="80"/>
      <c r="F26" s="81"/>
    </row>
    <row r="27" spans="1:8" s="11" customFormat="1" x14ac:dyDescent="0.3">
      <c r="B27" s="12"/>
      <c r="C27" s="12"/>
      <c r="D27" s="74">
        <f t="shared" si="0"/>
        <v>0</v>
      </c>
      <c r="E27" s="80"/>
      <c r="F27" s="81"/>
    </row>
    <row r="28" spans="1:8" s="11" customFormat="1" x14ac:dyDescent="0.3">
      <c r="B28" s="12"/>
      <c r="C28" s="12"/>
      <c r="D28" s="74">
        <f t="shared" si="0"/>
        <v>0</v>
      </c>
      <c r="E28" s="80"/>
      <c r="F28" s="81"/>
    </row>
    <row r="29" spans="1:8" s="11" customFormat="1" x14ac:dyDescent="0.3">
      <c r="B29" s="12"/>
      <c r="C29" s="12"/>
      <c r="D29" s="74">
        <f t="shared" si="0"/>
        <v>0</v>
      </c>
      <c r="E29" s="80"/>
      <c r="F29" s="81"/>
    </row>
    <row r="30" spans="1:8" x14ac:dyDescent="0.3">
      <c r="A30" s="9" t="s">
        <v>0</v>
      </c>
      <c r="B30" s="10">
        <f>SUM(B15:B29)</f>
        <v>11676</v>
      </c>
      <c r="C30" s="10">
        <f>SUM(C15:C29)</f>
        <v>-113.71000000000001</v>
      </c>
      <c r="D30" s="75">
        <f>SUM(D15:D29)</f>
        <v>-11789.71</v>
      </c>
      <c r="E30" s="82"/>
      <c r="F30" s="81"/>
      <c r="G30" s="7"/>
    </row>
    <row r="31" spans="1:8" x14ac:dyDescent="0.3">
      <c r="H31" s="2"/>
    </row>
    <row r="32" spans="1:8" x14ac:dyDescent="0.3">
      <c r="F32" s="7"/>
    </row>
    <row r="33" spans="1:1" x14ac:dyDescent="0.3">
      <c r="A33" s="14" t="s">
        <v>4</v>
      </c>
    </row>
  </sheetData>
  <mergeCells count="17"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6:F26"/>
    <mergeCell ref="E27:F27"/>
    <mergeCell ref="E28:F28"/>
    <mergeCell ref="E29:F29"/>
    <mergeCell ref="E30:F30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1"/>
  <sheetViews>
    <sheetView workbookViewId="0">
      <selection activeCell="C13" sqref="C13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7</v>
      </c>
    </row>
    <row r="3" spans="1:7" x14ac:dyDescent="0.3">
      <c r="B3" s="8"/>
    </row>
    <row r="4" spans="1:7" x14ac:dyDescent="0.3">
      <c r="B4" t="s">
        <v>58</v>
      </c>
      <c r="C4" s="36">
        <f>'Accounting Statement'!C10</f>
        <v>20613</v>
      </c>
      <c r="D4" t="s">
        <v>71</v>
      </c>
      <c r="E4" s="36">
        <f>'Accounting Statement'!D10</f>
        <v>21342</v>
      </c>
    </row>
    <row r="6" spans="1:7" x14ac:dyDescent="0.3">
      <c r="D6" t="s">
        <v>3</v>
      </c>
      <c r="E6" s="1">
        <f>E4-C4</f>
        <v>729</v>
      </c>
    </row>
    <row r="7" spans="1:7" x14ac:dyDescent="0.3">
      <c r="D7" t="s">
        <v>37</v>
      </c>
      <c r="E7" s="6">
        <f>IF(AND(C4=0,E4=0),0,IF(C4=0,1,IF(E4=0,-1,(E4-C4)/C4)))</f>
        <v>3.5366031145393682E-2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5</v>
      </c>
    </row>
    <row r="10" spans="1:7" x14ac:dyDescent="0.3">
      <c r="B10" s="76" t="s">
        <v>69</v>
      </c>
    </row>
    <row r="11" spans="1:7" x14ac:dyDescent="0.3">
      <c r="B11" s="8"/>
    </row>
    <row r="12" spans="1:7" s="3" customFormat="1" ht="27.6" x14ac:dyDescent="0.3">
      <c r="B12" s="4" t="s">
        <v>59</v>
      </c>
      <c r="C12" s="4" t="s">
        <v>72</v>
      </c>
      <c r="D12" s="5" t="s">
        <v>3</v>
      </c>
      <c r="E12" s="83" t="s">
        <v>1</v>
      </c>
      <c r="F12" s="84"/>
    </row>
    <row r="13" spans="1:7" s="17" customFormat="1" x14ac:dyDescent="0.3">
      <c r="A13" s="16"/>
      <c r="B13" s="13"/>
      <c r="C13" s="13"/>
      <c r="D13" s="13">
        <f>C13-B13</f>
        <v>0</v>
      </c>
      <c r="E13" s="85"/>
      <c r="F13" s="86"/>
      <c r="G13" s="16"/>
    </row>
    <row r="14" spans="1:7" s="11" customFormat="1" x14ac:dyDescent="0.3">
      <c r="B14" s="12"/>
      <c r="C14" s="12"/>
      <c r="D14" s="13">
        <f t="shared" ref="D14:D27" si="0">C14-B14</f>
        <v>0</v>
      </c>
      <c r="E14" s="80"/>
      <c r="F14" s="81"/>
    </row>
    <row r="15" spans="1:7" s="11" customFormat="1" x14ac:dyDescent="0.3">
      <c r="B15" s="12"/>
      <c r="C15" s="12"/>
      <c r="D15" s="13">
        <f t="shared" si="0"/>
        <v>0</v>
      </c>
      <c r="E15" s="80"/>
      <c r="F15" s="81"/>
    </row>
    <row r="16" spans="1:7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s="11" customFormat="1" x14ac:dyDescent="0.3">
      <c r="B19" s="12"/>
      <c r="C19" s="12"/>
      <c r="D19" s="13">
        <f t="shared" si="0"/>
        <v>0</v>
      </c>
      <c r="E19" s="80"/>
      <c r="F19" s="81"/>
    </row>
    <row r="20" spans="1:8" s="11" customFormat="1" x14ac:dyDescent="0.3">
      <c r="B20" s="12"/>
      <c r="C20" s="12"/>
      <c r="D20" s="13">
        <f t="shared" si="0"/>
        <v>0</v>
      </c>
      <c r="E20" s="80"/>
      <c r="F20" s="81"/>
    </row>
    <row r="21" spans="1:8" s="11" customFormat="1" x14ac:dyDescent="0.3">
      <c r="B21" s="12"/>
      <c r="C21" s="12"/>
      <c r="D21" s="13">
        <f t="shared" si="0"/>
        <v>0</v>
      </c>
      <c r="E21" s="80"/>
      <c r="F21" s="81"/>
    </row>
    <row r="22" spans="1:8" s="11" customFormat="1" x14ac:dyDescent="0.3">
      <c r="B22" s="12"/>
      <c r="C22" s="12"/>
      <c r="D22" s="13">
        <f t="shared" si="0"/>
        <v>0</v>
      </c>
      <c r="E22" s="80"/>
      <c r="F22" s="81"/>
    </row>
    <row r="23" spans="1:8" s="11" customFormat="1" x14ac:dyDescent="0.3">
      <c r="B23" s="12"/>
      <c r="C23" s="12"/>
      <c r="D23" s="13">
        <f t="shared" si="0"/>
        <v>0</v>
      </c>
      <c r="E23" s="80"/>
      <c r="F23" s="81"/>
    </row>
    <row r="24" spans="1:8" s="11" customFormat="1" x14ac:dyDescent="0.3">
      <c r="B24" s="12"/>
      <c r="C24" s="12"/>
      <c r="D24" s="13">
        <f t="shared" si="0"/>
        <v>0</v>
      </c>
      <c r="E24" s="80"/>
      <c r="F24" s="81"/>
    </row>
    <row r="25" spans="1:8" s="11" customFormat="1" x14ac:dyDescent="0.3">
      <c r="B25" s="12"/>
      <c r="C25" s="12"/>
      <c r="D25" s="13">
        <f t="shared" si="0"/>
        <v>0</v>
      </c>
      <c r="E25" s="80"/>
      <c r="F25" s="81"/>
    </row>
    <row r="26" spans="1:8" s="11" customFormat="1" x14ac:dyDescent="0.3">
      <c r="B26" s="12"/>
      <c r="C26" s="12"/>
      <c r="D26" s="13">
        <f t="shared" si="0"/>
        <v>0</v>
      </c>
      <c r="E26" s="80"/>
      <c r="F26" s="81"/>
    </row>
    <row r="27" spans="1:8" s="11" customFormat="1" x14ac:dyDescent="0.3">
      <c r="B27" s="12"/>
      <c r="C27" s="12"/>
      <c r="D27" s="13">
        <f t="shared" si="0"/>
        <v>0</v>
      </c>
      <c r="E27" s="80"/>
      <c r="F27" s="81"/>
    </row>
    <row r="28" spans="1:8" x14ac:dyDescent="0.3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2"/>
      <c r="F28" s="81"/>
      <c r="G28" s="7"/>
    </row>
    <row r="29" spans="1:8" x14ac:dyDescent="0.3">
      <c r="H29" s="2"/>
    </row>
    <row r="30" spans="1:8" x14ac:dyDescent="0.3">
      <c r="F30" s="7"/>
    </row>
    <row r="31" spans="1:8" x14ac:dyDescent="0.3">
      <c r="A31" s="14" t="s">
        <v>4</v>
      </c>
    </row>
  </sheetData>
  <mergeCells count="17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C12" sqref="C12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8</v>
      </c>
    </row>
    <row r="3" spans="1:7" x14ac:dyDescent="0.3">
      <c r="B3" s="8"/>
    </row>
    <row r="4" spans="1:7" x14ac:dyDescent="0.3">
      <c r="B4" t="s">
        <v>58</v>
      </c>
      <c r="C4" s="36">
        <f>'Accounting Statement'!C11</f>
        <v>0</v>
      </c>
      <c r="D4" t="s">
        <v>71</v>
      </c>
      <c r="E4" s="36">
        <f>'Accounting Statement'!D11</f>
        <v>0</v>
      </c>
    </row>
    <row r="6" spans="1:7" x14ac:dyDescent="0.3">
      <c r="D6" t="s">
        <v>3</v>
      </c>
      <c r="E6" s="1">
        <f>E4-C4</f>
        <v>0</v>
      </c>
    </row>
    <row r="7" spans="1:7" x14ac:dyDescent="0.3">
      <c r="D7" t="s">
        <v>37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5</v>
      </c>
    </row>
    <row r="10" spans="1:7" x14ac:dyDescent="0.3">
      <c r="B10" s="8"/>
    </row>
    <row r="11" spans="1:7" s="3" customFormat="1" ht="27.6" x14ac:dyDescent="0.3">
      <c r="B11" s="4" t="s">
        <v>59</v>
      </c>
      <c r="C11" s="4" t="s">
        <v>72</v>
      </c>
      <c r="D11" s="5" t="s">
        <v>3</v>
      </c>
      <c r="E11" s="83" t="s">
        <v>1</v>
      </c>
      <c r="F11" s="84"/>
    </row>
    <row r="12" spans="1:7" s="17" customFormat="1" x14ac:dyDescent="0.3">
      <c r="A12" s="16"/>
      <c r="B12" s="13"/>
      <c r="C12" s="13"/>
      <c r="D12" s="13">
        <f>C12-B12</f>
        <v>0</v>
      </c>
      <c r="E12" s="85"/>
      <c r="F12" s="86"/>
      <c r="G12" s="16"/>
    </row>
    <row r="13" spans="1:7" s="11" customFormat="1" x14ac:dyDescent="0.3">
      <c r="B13" s="12"/>
      <c r="C13" s="12"/>
      <c r="D13" s="13">
        <f t="shared" ref="D13:D26" si="0">C13-B13</f>
        <v>0</v>
      </c>
      <c r="E13" s="80"/>
      <c r="F13" s="81"/>
    </row>
    <row r="14" spans="1:7" s="11" customFormat="1" x14ac:dyDescent="0.3">
      <c r="B14" s="12"/>
      <c r="C14" s="12"/>
      <c r="D14" s="13">
        <f t="shared" si="0"/>
        <v>0</v>
      </c>
      <c r="E14" s="80"/>
      <c r="F14" s="81"/>
    </row>
    <row r="15" spans="1:7" s="11" customFormat="1" x14ac:dyDescent="0.3">
      <c r="B15" s="12"/>
      <c r="C15" s="12"/>
      <c r="D15" s="13">
        <f t="shared" si="0"/>
        <v>0</v>
      </c>
      <c r="E15" s="80"/>
      <c r="F15" s="81"/>
    </row>
    <row r="16" spans="1:7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s="11" customFormat="1" x14ac:dyDescent="0.3">
      <c r="B19" s="12"/>
      <c r="C19" s="12"/>
      <c r="D19" s="13">
        <f t="shared" si="0"/>
        <v>0</v>
      </c>
      <c r="E19" s="80"/>
      <c r="F19" s="81"/>
    </row>
    <row r="20" spans="1:8" s="11" customFormat="1" x14ac:dyDescent="0.3">
      <c r="B20" s="12"/>
      <c r="C20" s="12"/>
      <c r="D20" s="13">
        <f t="shared" si="0"/>
        <v>0</v>
      </c>
      <c r="E20" s="80"/>
      <c r="F20" s="81"/>
    </row>
    <row r="21" spans="1:8" s="11" customFormat="1" x14ac:dyDescent="0.3">
      <c r="B21" s="12"/>
      <c r="C21" s="12"/>
      <c r="D21" s="13">
        <f t="shared" si="0"/>
        <v>0</v>
      </c>
      <c r="E21" s="80"/>
      <c r="F21" s="81"/>
    </row>
    <row r="22" spans="1:8" s="11" customFormat="1" x14ac:dyDescent="0.3">
      <c r="B22" s="12"/>
      <c r="C22" s="12"/>
      <c r="D22" s="13">
        <f t="shared" si="0"/>
        <v>0</v>
      </c>
      <c r="E22" s="80"/>
      <c r="F22" s="81"/>
    </row>
    <row r="23" spans="1:8" s="11" customFormat="1" x14ac:dyDescent="0.3">
      <c r="B23" s="12"/>
      <c r="C23" s="12"/>
      <c r="D23" s="13">
        <f t="shared" si="0"/>
        <v>0</v>
      </c>
      <c r="E23" s="80"/>
      <c r="F23" s="81"/>
    </row>
    <row r="24" spans="1:8" s="11" customFormat="1" x14ac:dyDescent="0.3">
      <c r="B24" s="12"/>
      <c r="C24" s="12"/>
      <c r="D24" s="13">
        <f t="shared" si="0"/>
        <v>0</v>
      </c>
      <c r="E24" s="80"/>
      <c r="F24" s="81"/>
    </row>
    <row r="25" spans="1:8" s="11" customFormat="1" x14ac:dyDescent="0.3">
      <c r="B25" s="12"/>
      <c r="C25" s="12"/>
      <c r="D25" s="13">
        <f t="shared" si="0"/>
        <v>0</v>
      </c>
      <c r="E25" s="80"/>
      <c r="F25" s="81"/>
    </row>
    <row r="26" spans="1:8" s="11" customFormat="1" x14ac:dyDescent="0.3">
      <c r="B26" s="12"/>
      <c r="C26" s="12"/>
      <c r="D26" s="13">
        <f t="shared" si="0"/>
        <v>0</v>
      </c>
      <c r="E26" s="80"/>
      <c r="F26" s="81"/>
    </row>
    <row r="27" spans="1:8" x14ac:dyDescent="0.3">
      <c r="A27" s="9" t="s">
        <v>0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2"/>
      <c r="F27" s="81"/>
      <c r="G27" s="7"/>
    </row>
    <row r="28" spans="1:8" x14ac:dyDescent="0.3">
      <c r="H28" s="2"/>
    </row>
    <row r="29" spans="1:8" x14ac:dyDescent="0.3">
      <c r="F29" s="7"/>
    </row>
    <row r="30" spans="1:8" x14ac:dyDescent="0.3">
      <c r="A30" s="14" t="s">
        <v>4</v>
      </c>
    </row>
  </sheetData>
  <mergeCells count="17"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2"/>
  <sheetViews>
    <sheetView workbookViewId="0">
      <selection activeCell="C14" sqref="C14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  <col min="7" max="7" width="20.33203125" customWidth="1"/>
  </cols>
  <sheetData>
    <row r="1" spans="1:8" x14ac:dyDescent="0.3">
      <c r="B1" s="15" t="s">
        <v>9</v>
      </c>
    </row>
    <row r="3" spans="1:8" x14ac:dyDescent="0.3">
      <c r="B3" s="8"/>
    </row>
    <row r="4" spans="1:8" x14ac:dyDescent="0.3">
      <c r="B4" t="s">
        <v>58</v>
      </c>
      <c r="C4" s="36">
        <f>'Accounting Statement'!C12</f>
        <v>37523</v>
      </c>
      <c r="D4" t="s">
        <v>71</v>
      </c>
      <c r="E4" s="36">
        <f>'Accounting Statement'!D12</f>
        <v>35121</v>
      </c>
    </row>
    <row r="6" spans="1:8" x14ac:dyDescent="0.3">
      <c r="D6" t="s">
        <v>3</v>
      </c>
      <c r="E6" s="1">
        <f>E4-C4</f>
        <v>-2402</v>
      </c>
    </row>
    <row r="7" spans="1:8" x14ac:dyDescent="0.3">
      <c r="D7" t="s">
        <v>37</v>
      </c>
      <c r="E7" s="6">
        <f>IF(AND(C4=0,E4=0),0,IF(C4=0,1,IF(E4=0,-1,(E4-C4)/C4)))</f>
        <v>-6.4014071369559999E-2</v>
      </c>
      <c r="F7" t="str">
        <f>IF(E7&lt;-0.15,"yes explain",IF(E7&gt;0.15,"Yes explain","No explanation required"))</f>
        <v>No explanation required</v>
      </c>
    </row>
    <row r="9" spans="1:8" x14ac:dyDescent="0.3">
      <c r="B9" s="8" t="s">
        <v>5</v>
      </c>
    </row>
    <row r="10" spans="1:8" ht="15" x14ac:dyDescent="0.35">
      <c r="B10" s="18" t="s">
        <v>39</v>
      </c>
    </row>
    <row r="11" spans="1:8" x14ac:dyDescent="0.3">
      <c r="B11" s="76" t="s">
        <v>60</v>
      </c>
    </row>
    <row r="12" spans="1:8" x14ac:dyDescent="0.3">
      <c r="B12" s="8"/>
    </row>
    <row r="13" spans="1:8" s="3" customFormat="1" ht="27.6" x14ac:dyDescent="0.3">
      <c r="B13" s="4" t="s">
        <v>59</v>
      </c>
      <c r="C13" s="4" t="s">
        <v>72</v>
      </c>
      <c r="D13" s="5" t="s">
        <v>3</v>
      </c>
      <c r="E13" s="83" t="s">
        <v>1</v>
      </c>
      <c r="F13" s="84"/>
      <c r="G13" s="83" t="s">
        <v>61</v>
      </c>
      <c r="H13" s="84"/>
    </row>
    <row r="14" spans="1:8" s="17" customFormat="1" x14ac:dyDescent="0.3">
      <c r="A14" s="16"/>
      <c r="B14" s="13"/>
      <c r="C14" s="13"/>
      <c r="D14" s="74">
        <f>C14-B14</f>
        <v>0</v>
      </c>
      <c r="E14" s="85"/>
      <c r="F14" s="86"/>
      <c r="G14" s="16"/>
    </row>
    <row r="15" spans="1:8" s="11" customFormat="1" x14ac:dyDescent="0.3">
      <c r="B15" s="12"/>
      <c r="C15" s="12"/>
      <c r="D15" s="74">
        <f t="shared" ref="D15:D28" si="0">C15-B15</f>
        <v>0</v>
      </c>
      <c r="E15" s="80"/>
      <c r="F15" s="81"/>
    </row>
    <row r="16" spans="1:8" s="11" customFormat="1" x14ac:dyDescent="0.3">
      <c r="B16" s="12"/>
      <c r="C16" s="12"/>
      <c r="D16" s="74">
        <f t="shared" si="0"/>
        <v>0</v>
      </c>
      <c r="E16" s="80"/>
      <c r="F16" s="81"/>
    </row>
    <row r="17" spans="1:8" s="11" customFormat="1" x14ac:dyDescent="0.3">
      <c r="B17" s="12"/>
      <c r="C17" s="12"/>
      <c r="D17" s="74">
        <f t="shared" si="0"/>
        <v>0</v>
      </c>
      <c r="E17" s="80"/>
      <c r="F17" s="81"/>
    </row>
    <row r="18" spans="1:8" s="11" customFormat="1" x14ac:dyDescent="0.3">
      <c r="B18" s="12"/>
      <c r="C18" s="12"/>
      <c r="D18" s="74">
        <f t="shared" si="0"/>
        <v>0</v>
      </c>
      <c r="E18" s="80"/>
      <c r="F18" s="81"/>
    </row>
    <row r="19" spans="1:8" s="11" customFormat="1" x14ac:dyDescent="0.3">
      <c r="B19" s="12"/>
      <c r="C19" s="12"/>
      <c r="D19" s="74">
        <f t="shared" si="0"/>
        <v>0</v>
      </c>
      <c r="E19" s="80"/>
      <c r="F19" s="81"/>
    </row>
    <row r="20" spans="1:8" s="11" customFormat="1" x14ac:dyDescent="0.3">
      <c r="B20" s="12"/>
      <c r="C20" s="12"/>
      <c r="D20" s="74">
        <f t="shared" si="0"/>
        <v>0</v>
      </c>
      <c r="E20" s="80"/>
      <c r="F20" s="81"/>
    </row>
    <row r="21" spans="1:8" s="11" customFormat="1" x14ac:dyDescent="0.3">
      <c r="B21" s="12"/>
      <c r="C21" s="12"/>
      <c r="D21" s="74">
        <f t="shared" si="0"/>
        <v>0</v>
      </c>
      <c r="E21" s="80"/>
      <c r="F21" s="81"/>
    </row>
    <row r="22" spans="1:8" s="11" customFormat="1" x14ac:dyDescent="0.3">
      <c r="B22" s="12"/>
      <c r="C22" s="12"/>
      <c r="D22" s="74">
        <f t="shared" si="0"/>
        <v>0</v>
      </c>
      <c r="E22" s="80"/>
      <c r="F22" s="81"/>
    </row>
    <row r="23" spans="1:8" s="11" customFormat="1" x14ac:dyDescent="0.3">
      <c r="B23" s="12"/>
      <c r="C23" s="12"/>
      <c r="D23" s="74">
        <f t="shared" si="0"/>
        <v>0</v>
      </c>
      <c r="E23" s="80"/>
      <c r="F23" s="81"/>
    </row>
    <row r="24" spans="1:8" s="11" customFormat="1" x14ac:dyDescent="0.3">
      <c r="B24" s="12"/>
      <c r="C24" s="12"/>
      <c r="D24" s="74">
        <f t="shared" si="0"/>
        <v>0</v>
      </c>
      <c r="E24" s="80"/>
      <c r="F24" s="81"/>
    </row>
    <row r="25" spans="1:8" s="11" customFormat="1" x14ac:dyDescent="0.3">
      <c r="B25" s="12"/>
      <c r="C25" s="12"/>
      <c r="D25" s="74">
        <f t="shared" si="0"/>
        <v>0</v>
      </c>
      <c r="E25" s="80"/>
      <c r="F25" s="81"/>
    </row>
    <row r="26" spans="1:8" s="11" customFormat="1" x14ac:dyDescent="0.3">
      <c r="B26" s="12"/>
      <c r="C26" s="12"/>
      <c r="D26" s="74">
        <f t="shared" si="0"/>
        <v>0</v>
      </c>
      <c r="E26" s="80"/>
      <c r="F26" s="81"/>
    </row>
    <row r="27" spans="1:8" s="11" customFormat="1" x14ac:dyDescent="0.3">
      <c r="B27" s="12"/>
      <c r="C27" s="12"/>
      <c r="D27" s="74">
        <f t="shared" si="0"/>
        <v>0</v>
      </c>
      <c r="E27" s="80"/>
      <c r="F27" s="81"/>
    </row>
    <row r="28" spans="1:8" s="11" customFormat="1" x14ac:dyDescent="0.3">
      <c r="B28" s="12"/>
      <c r="C28" s="12"/>
      <c r="D28" s="74">
        <f t="shared" si="0"/>
        <v>0</v>
      </c>
      <c r="E28" s="80"/>
      <c r="F28" s="81"/>
    </row>
    <row r="29" spans="1:8" x14ac:dyDescent="0.3">
      <c r="A29" s="9" t="s">
        <v>0</v>
      </c>
      <c r="B29" s="10">
        <f>SUM(B14:B28)</f>
        <v>0</v>
      </c>
      <c r="C29" s="10">
        <f>SUM(C14:C28)</f>
        <v>0</v>
      </c>
      <c r="D29" s="75">
        <f>SUM(D14:D28)</f>
        <v>0</v>
      </c>
      <c r="E29" s="82"/>
      <c r="F29" s="81"/>
      <c r="G29" s="7"/>
    </row>
    <row r="30" spans="1:8" x14ac:dyDescent="0.3">
      <c r="H30" s="2"/>
    </row>
    <row r="31" spans="1:8" x14ac:dyDescent="0.3">
      <c r="F31" s="7"/>
    </row>
    <row r="32" spans="1:8" x14ac:dyDescent="0.3">
      <c r="A32" s="14" t="s">
        <v>4</v>
      </c>
    </row>
  </sheetData>
  <mergeCells count="18">
    <mergeCell ref="E29:F29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G13:H13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2"/>
  <sheetViews>
    <sheetView workbookViewId="0">
      <selection activeCell="G9" sqref="G9"/>
    </sheetView>
  </sheetViews>
  <sheetFormatPr defaultColWidth="9.109375" defaultRowHeight="14.4" x14ac:dyDescent="0.3"/>
  <cols>
    <col min="1" max="1" width="6.88671875" style="59" bestFit="1" customWidth="1"/>
    <col min="2" max="2" width="11.33203125" style="59" customWidth="1"/>
    <col min="3" max="3" width="10.6640625" style="59" customWidth="1"/>
    <col min="4" max="4" width="10.44140625" style="59" bestFit="1" customWidth="1"/>
    <col min="5" max="5" width="9.88671875" style="59" customWidth="1"/>
    <col min="6" max="6" width="12.5546875" style="59" customWidth="1"/>
    <col min="7" max="16384" width="9.109375" style="59"/>
  </cols>
  <sheetData>
    <row r="1" spans="2:7" x14ac:dyDescent="0.3">
      <c r="B1" s="64" t="s">
        <v>43</v>
      </c>
    </row>
    <row r="3" spans="2:7" x14ac:dyDescent="0.3">
      <c r="B3" s="60"/>
    </row>
    <row r="4" spans="2:7" x14ac:dyDescent="0.3">
      <c r="B4" s="59" t="s">
        <v>44</v>
      </c>
      <c r="C4" s="65">
        <f>'Accounting Statement'!D13</f>
        <v>92346.489999999991</v>
      </c>
      <c r="D4" s="59" t="s">
        <v>45</v>
      </c>
      <c r="E4" s="65">
        <f>'Accounting Statement'!D8</f>
        <v>59594</v>
      </c>
    </row>
    <row r="6" spans="2:7" x14ac:dyDescent="0.3">
      <c r="D6" s="66"/>
    </row>
    <row r="7" spans="2:7" x14ac:dyDescent="0.3">
      <c r="E7" s="67"/>
    </row>
    <row r="8" spans="2:7" x14ac:dyDescent="0.3">
      <c r="E8" s="60" t="s">
        <v>46</v>
      </c>
      <c r="F8" s="60" t="s">
        <v>46</v>
      </c>
      <c r="G8" s="60" t="s">
        <v>46</v>
      </c>
    </row>
    <row r="9" spans="2:7" x14ac:dyDescent="0.3">
      <c r="B9" s="60" t="s">
        <v>47</v>
      </c>
    </row>
    <row r="10" spans="2:7" x14ac:dyDescent="0.3">
      <c r="C10" s="61" t="s">
        <v>48</v>
      </c>
      <c r="E10" s="61">
        <v>45096</v>
      </c>
    </row>
    <row r="11" spans="2:7" x14ac:dyDescent="0.3">
      <c r="C11" s="61" t="s">
        <v>49</v>
      </c>
      <c r="E11" s="61"/>
    </row>
    <row r="12" spans="2:7" x14ac:dyDescent="0.3">
      <c r="C12" s="61" t="s">
        <v>50</v>
      </c>
      <c r="E12" s="61"/>
    </row>
    <row r="13" spans="2:7" x14ac:dyDescent="0.3">
      <c r="C13" s="61" t="s">
        <v>51</v>
      </c>
      <c r="E13" s="61"/>
    </row>
    <row r="14" spans="2:7" x14ac:dyDescent="0.3">
      <c r="C14" s="61" t="s">
        <v>52</v>
      </c>
      <c r="E14" s="61"/>
    </row>
    <row r="15" spans="2:7" x14ac:dyDescent="0.3">
      <c r="C15" s="61" t="s">
        <v>53</v>
      </c>
      <c r="E15" s="61"/>
    </row>
    <row r="16" spans="2:7" x14ac:dyDescent="0.3">
      <c r="C16" s="61" t="s">
        <v>54</v>
      </c>
      <c r="E16" s="61"/>
    </row>
    <row r="17" spans="2:7" x14ac:dyDescent="0.3">
      <c r="F17" s="62">
        <f>SUM(E10:E16)</f>
        <v>45096</v>
      </c>
    </row>
    <row r="19" spans="2:7" x14ac:dyDescent="0.3">
      <c r="B19" s="60" t="s">
        <v>55</v>
      </c>
      <c r="E19" s="61">
        <v>47250</v>
      </c>
    </row>
    <row r="20" spans="2:7" x14ac:dyDescent="0.3">
      <c r="F20" s="62">
        <f>E19</f>
        <v>47250</v>
      </c>
    </row>
    <row r="21" spans="2:7" ht="15" thickBot="1" x14ac:dyDescent="0.35">
      <c r="B21" s="60" t="s">
        <v>56</v>
      </c>
      <c r="G21" s="63">
        <f>F17+F20</f>
        <v>92346</v>
      </c>
    </row>
    <row r="22" spans="2:7" ht="15" thickTop="1" x14ac:dyDescent="0.3"/>
  </sheetData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40"/>
  <sheetViews>
    <sheetView workbookViewId="0">
      <selection activeCell="H17" sqref="H17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  <col min="7" max="7" width="22" bestFit="1" customWidth="1"/>
    <col min="8" max="8" width="13.6640625" customWidth="1"/>
  </cols>
  <sheetData>
    <row r="1" spans="1:8" x14ac:dyDescent="0.3">
      <c r="B1" s="15" t="s">
        <v>10</v>
      </c>
    </row>
    <row r="3" spans="1:8" x14ac:dyDescent="0.3">
      <c r="B3" s="8"/>
    </row>
    <row r="4" spans="1:8" x14ac:dyDescent="0.3">
      <c r="B4" t="s">
        <v>58</v>
      </c>
      <c r="C4" s="36">
        <f>'Accounting Statement'!C16</f>
        <v>55071</v>
      </c>
      <c r="D4" t="s">
        <v>71</v>
      </c>
      <c r="E4" s="36">
        <f>'Accounting Statement'!D16</f>
        <v>64733</v>
      </c>
    </row>
    <row r="6" spans="1:8" x14ac:dyDescent="0.3">
      <c r="D6" t="s">
        <v>3</v>
      </c>
      <c r="E6" s="1">
        <f>E4-C4</f>
        <v>9662</v>
      </c>
    </row>
    <row r="7" spans="1:8" x14ac:dyDescent="0.3">
      <c r="D7" t="s">
        <v>37</v>
      </c>
      <c r="E7" s="6">
        <f>IF(AND(C4=0,E4=0),0,IF(C4=0,1,IF(E4=0,-1,(E4-C4)/C4)))</f>
        <v>0.17544624212380383</v>
      </c>
      <c r="F7" t="str">
        <f>IF(E7&lt;-0.15,"yes explain",IF(E7&gt;0.15,"Yes explain","No explanation required - unless there is a capital payment or receipt in excess of 15% of fixed assets"))</f>
        <v>Yes explain</v>
      </c>
    </row>
    <row r="9" spans="1:8" x14ac:dyDescent="0.3">
      <c r="B9" s="8" t="s">
        <v>5</v>
      </c>
    </row>
    <row r="10" spans="1:8" ht="15" x14ac:dyDescent="0.35">
      <c r="B10" s="19" t="s">
        <v>11</v>
      </c>
    </row>
    <row r="11" spans="1:8" ht="15" x14ac:dyDescent="0.35">
      <c r="B11" s="18" t="s">
        <v>62</v>
      </c>
    </row>
    <row r="12" spans="1:8" s="3" customFormat="1" ht="26.25" customHeight="1" x14ac:dyDescent="0.3">
      <c r="B12" s="4" t="s">
        <v>59</v>
      </c>
      <c r="C12" s="4" t="s">
        <v>72</v>
      </c>
      <c r="D12" s="5" t="s">
        <v>3</v>
      </c>
      <c r="E12" s="83" t="s">
        <v>1</v>
      </c>
      <c r="F12" s="84"/>
      <c r="G12" s="72" t="s">
        <v>66</v>
      </c>
      <c r="H12" s="73" t="s">
        <v>67</v>
      </c>
    </row>
    <row r="13" spans="1:8" s="17" customFormat="1" x14ac:dyDescent="0.3">
      <c r="A13" s="16"/>
      <c r="B13" s="13"/>
      <c r="C13" s="13"/>
      <c r="D13" s="13"/>
      <c r="E13" s="85"/>
      <c r="F13" s="86"/>
      <c r="G13" s="16"/>
    </row>
    <row r="14" spans="1:8" s="11" customFormat="1" x14ac:dyDescent="0.3">
      <c r="B14" s="12"/>
      <c r="C14" s="12">
        <v>3155</v>
      </c>
      <c r="D14" s="13">
        <f t="shared" ref="D14:D27" si="0">C14-B14</f>
        <v>3155</v>
      </c>
      <c r="E14" s="80" t="s">
        <v>79</v>
      </c>
      <c r="F14" s="81"/>
      <c r="G14" s="11" t="s">
        <v>77</v>
      </c>
    </row>
    <row r="15" spans="1:8" s="11" customFormat="1" x14ac:dyDescent="0.3">
      <c r="B15" s="12"/>
      <c r="C15" s="12">
        <v>780</v>
      </c>
      <c r="D15" s="13">
        <f t="shared" si="0"/>
        <v>780</v>
      </c>
      <c r="E15" s="80" t="s">
        <v>80</v>
      </c>
      <c r="F15" s="81"/>
      <c r="G15" s="11" t="s">
        <v>77</v>
      </c>
    </row>
    <row r="16" spans="1:8" s="11" customFormat="1" x14ac:dyDescent="0.3">
      <c r="B16" s="12"/>
      <c r="C16" s="12">
        <v>4836</v>
      </c>
      <c r="D16" s="13">
        <f t="shared" si="0"/>
        <v>4836</v>
      </c>
      <c r="E16" s="80" t="s">
        <v>78</v>
      </c>
      <c r="F16" s="81"/>
      <c r="G16" s="11" t="s">
        <v>77</v>
      </c>
    </row>
    <row r="17" spans="1:12" s="11" customFormat="1" x14ac:dyDescent="0.3">
      <c r="B17" s="12"/>
      <c r="C17" s="12">
        <v>1098</v>
      </c>
      <c r="D17" s="13">
        <f t="shared" si="0"/>
        <v>1098</v>
      </c>
      <c r="E17" s="80" t="s">
        <v>81</v>
      </c>
      <c r="F17" s="81"/>
      <c r="G17" s="11" t="s">
        <v>77</v>
      </c>
    </row>
    <row r="18" spans="1:12" s="11" customFormat="1" x14ac:dyDescent="0.3">
      <c r="B18" s="12"/>
      <c r="C18" s="12">
        <v>-207</v>
      </c>
      <c r="D18" s="13">
        <f t="shared" si="0"/>
        <v>-207</v>
      </c>
      <c r="E18" s="80" t="s">
        <v>82</v>
      </c>
      <c r="F18" s="81"/>
      <c r="L18" s="20"/>
    </row>
    <row r="19" spans="1:12" s="11" customFormat="1" x14ac:dyDescent="0.3">
      <c r="B19" s="12"/>
      <c r="C19" s="12"/>
      <c r="D19" s="13">
        <f t="shared" si="0"/>
        <v>0</v>
      </c>
      <c r="E19" s="80"/>
      <c r="F19" s="81"/>
    </row>
    <row r="20" spans="1:12" s="11" customFormat="1" x14ac:dyDescent="0.3">
      <c r="B20" s="12"/>
      <c r="C20" s="12"/>
      <c r="D20" s="13">
        <f t="shared" si="0"/>
        <v>0</v>
      </c>
      <c r="E20" s="80"/>
      <c r="F20" s="81"/>
    </row>
    <row r="21" spans="1:12" s="11" customFormat="1" x14ac:dyDescent="0.3">
      <c r="B21" s="12"/>
      <c r="C21" s="12"/>
      <c r="D21" s="13">
        <f t="shared" si="0"/>
        <v>0</v>
      </c>
      <c r="E21" s="80"/>
      <c r="F21" s="81"/>
    </row>
    <row r="22" spans="1:12" s="11" customFormat="1" x14ac:dyDescent="0.3">
      <c r="B22" s="12"/>
      <c r="C22" s="12"/>
      <c r="D22" s="13">
        <f t="shared" si="0"/>
        <v>0</v>
      </c>
      <c r="E22" s="80"/>
      <c r="F22" s="81"/>
    </row>
    <row r="23" spans="1:12" s="11" customFormat="1" x14ac:dyDescent="0.3">
      <c r="B23" s="12"/>
      <c r="C23" s="12"/>
      <c r="D23" s="13">
        <f t="shared" si="0"/>
        <v>0</v>
      </c>
      <c r="E23" s="80"/>
      <c r="F23" s="81"/>
    </row>
    <row r="24" spans="1:12" s="11" customFormat="1" x14ac:dyDescent="0.3">
      <c r="B24" s="12"/>
      <c r="C24" s="12"/>
      <c r="D24" s="13">
        <f t="shared" si="0"/>
        <v>0</v>
      </c>
      <c r="E24" s="80"/>
      <c r="F24" s="81"/>
    </row>
    <row r="25" spans="1:12" s="11" customFormat="1" x14ac:dyDescent="0.3">
      <c r="B25" s="12"/>
      <c r="C25" s="12"/>
      <c r="D25" s="13">
        <f t="shared" si="0"/>
        <v>0</v>
      </c>
      <c r="E25" s="80"/>
      <c r="F25" s="81"/>
    </row>
    <row r="26" spans="1:12" s="11" customFormat="1" x14ac:dyDescent="0.3">
      <c r="B26" s="12"/>
      <c r="C26" s="12"/>
      <c r="D26" s="13">
        <f t="shared" si="0"/>
        <v>0</v>
      </c>
      <c r="E26" s="80"/>
      <c r="F26" s="81"/>
    </row>
    <row r="27" spans="1:12" s="11" customFormat="1" x14ac:dyDescent="0.3">
      <c r="B27" s="12"/>
      <c r="C27" s="12"/>
      <c r="D27" s="13">
        <f t="shared" si="0"/>
        <v>0</v>
      </c>
      <c r="E27" s="80"/>
      <c r="F27" s="81"/>
    </row>
    <row r="28" spans="1:12" x14ac:dyDescent="0.3">
      <c r="A28" s="9" t="s">
        <v>0</v>
      </c>
      <c r="B28" s="10">
        <f>SUM(B13:B27)</f>
        <v>0</v>
      </c>
      <c r="C28" s="10">
        <f>SUM(C13:C27)</f>
        <v>9662</v>
      </c>
      <c r="D28" s="10">
        <f>SUM(D13:D27)</f>
        <v>9662</v>
      </c>
      <c r="E28" s="82"/>
      <c r="F28" s="81"/>
      <c r="G28" s="7"/>
    </row>
    <row r="29" spans="1:12" x14ac:dyDescent="0.3">
      <c r="H29" s="2"/>
    </row>
    <row r="30" spans="1:12" x14ac:dyDescent="0.3">
      <c r="A30" s="14" t="s">
        <v>4</v>
      </c>
      <c r="F30" s="7"/>
    </row>
    <row r="32" spans="1:12" ht="15" x14ac:dyDescent="0.35">
      <c r="B32" s="18" t="s">
        <v>63</v>
      </c>
    </row>
    <row r="33" spans="1:8" x14ac:dyDescent="0.3">
      <c r="B33" t="s">
        <v>68</v>
      </c>
    </row>
    <row r="34" spans="1:8" x14ac:dyDescent="0.3">
      <c r="B34" t="s">
        <v>58</v>
      </c>
      <c r="C34" s="36">
        <f>'Accounting Statement'!C45</f>
        <v>0</v>
      </c>
      <c r="D34" t="s">
        <v>71</v>
      </c>
      <c r="E34" s="36">
        <f>'Accounting Statement'!D45</f>
        <v>0</v>
      </c>
    </row>
    <row r="36" spans="1:8" ht="41.4" x14ac:dyDescent="0.3">
      <c r="A36" s="3"/>
      <c r="B36" s="4" t="s">
        <v>59</v>
      </c>
      <c r="C36" s="4" t="s">
        <v>72</v>
      </c>
      <c r="D36" s="5" t="s">
        <v>3</v>
      </c>
      <c r="E36" s="83" t="s">
        <v>1</v>
      </c>
      <c r="F36" s="84"/>
      <c r="G36" s="72" t="s">
        <v>66</v>
      </c>
      <c r="H36" s="73" t="s">
        <v>67</v>
      </c>
    </row>
    <row r="37" spans="1:8" x14ac:dyDescent="0.3">
      <c r="A37" s="16"/>
      <c r="B37" s="13"/>
      <c r="C37" s="13"/>
      <c r="D37" s="13">
        <f>C37-B37</f>
        <v>0</v>
      </c>
      <c r="E37" s="85"/>
      <c r="F37" s="86"/>
      <c r="G37" s="16"/>
      <c r="H37" s="17"/>
    </row>
    <row r="38" spans="1:8" x14ac:dyDescent="0.3">
      <c r="A38" s="11"/>
      <c r="B38" s="12"/>
      <c r="C38" s="12"/>
      <c r="D38" s="13">
        <f t="shared" ref="D38:D39" si="1">C38-B38</f>
        <v>0</v>
      </c>
      <c r="E38" s="80"/>
      <c r="F38" s="81"/>
      <c r="G38" s="11"/>
      <c r="H38" s="11"/>
    </row>
    <row r="39" spans="1:8" x14ac:dyDescent="0.3">
      <c r="A39" s="11"/>
      <c r="B39" s="12"/>
      <c r="C39" s="12"/>
      <c r="D39" s="13">
        <f t="shared" si="1"/>
        <v>0</v>
      </c>
      <c r="E39" s="80"/>
      <c r="F39" s="81"/>
      <c r="G39" s="11"/>
      <c r="H39" s="11"/>
    </row>
    <row r="40" spans="1:8" x14ac:dyDescent="0.3">
      <c r="A40" s="9" t="s">
        <v>0</v>
      </c>
      <c r="B40" s="10">
        <f>SUM(B37:B39)</f>
        <v>0</v>
      </c>
      <c r="C40" s="10">
        <f>SUM(C37:C39)</f>
        <v>0</v>
      </c>
      <c r="D40" s="10">
        <f>SUM(D37:D39)</f>
        <v>0</v>
      </c>
      <c r="E40" s="82"/>
      <c r="F40" s="81"/>
      <c r="G40" s="7"/>
    </row>
  </sheetData>
  <mergeCells count="22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  <mergeCell ref="E40:F40"/>
    <mergeCell ref="E39:F39"/>
    <mergeCell ref="E36:F36"/>
    <mergeCell ref="E37:F37"/>
    <mergeCell ref="E38:F3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H22"/>
  <sheetViews>
    <sheetView workbookViewId="0">
      <selection activeCell="C12" sqref="C12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12</v>
      </c>
    </row>
    <row r="3" spans="1:7" x14ac:dyDescent="0.3">
      <c r="B3" s="8"/>
    </row>
    <row r="4" spans="1:7" x14ac:dyDescent="0.3">
      <c r="B4" t="s">
        <v>58</v>
      </c>
      <c r="C4" s="36">
        <f>'Accounting Statement'!C17</f>
        <v>0</v>
      </c>
      <c r="D4" t="s">
        <v>71</v>
      </c>
      <c r="E4" s="36">
        <f>'Accounting Statement'!D17</f>
        <v>0</v>
      </c>
    </row>
    <row r="6" spans="1:7" x14ac:dyDescent="0.3">
      <c r="D6" t="s">
        <v>3</v>
      </c>
      <c r="E6" s="1">
        <f>F4-C4</f>
        <v>0</v>
      </c>
    </row>
    <row r="7" spans="1:7" x14ac:dyDescent="0.3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3">
      <c r="B9" s="8" t="s">
        <v>5</v>
      </c>
    </row>
    <row r="10" spans="1:7" ht="15" x14ac:dyDescent="0.35">
      <c r="B10" s="18" t="s">
        <v>64</v>
      </c>
    </row>
    <row r="11" spans="1:7" s="3" customFormat="1" ht="27.6" x14ac:dyDescent="0.3">
      <c r="B11" s="4" t="s">
        <v>59</v>
      </c>
      <c r="C11" s="4" t="s">
        <v>72</v>
      </c>
      <c r="D11" s="5" t="s">
        <v>3</v>
      </c>
      <c r="E11" s="83" t="s">
        <v>1</v>
      </c>
      <c r="F11" s="84"/>
    </row>
    <row r="12" spans="1:7" s="17" customFormat="1" x14ac:dyDescent="0.3">
      <c r="A12" s="16"/>
      <c r="B12" s="13"/>
      <c r="C12" s="13"/>
      <c r="D12" s="13">
        <f>C12-B12</f>
        <v>0</v>
      </c>
      <c r="E12" s="85"/>
      <c r="F12" s="86"/>
      <c r="G12" s="16"/>
    </row>
    <row r="13" spans="1:7" s="11" customFormat="1" x14ac:dyDescent="0.3">
      <c r="B13" s="12"/>
      <c r="C13" s="12"/>
      <c r="D13" s="13">
        <f t="shared" ref="D13:D18" si="0">C13-B13</f>
        <v>0</v>
      </c>
      <c r="E13" s="80"/>
      <c r="F13" s="81"/>
    </row>
    <row r="14" spans="1:7" s="11" customFormat="1" x14ac:dyDescent="0.3">
      <c r="B14" s="12"/>
      <c r="C14" s="12"/>
      <c r="D14" s="13">
        <f t="shared" si="0"/>
        <v>0</v>
      </c>
      <c r="E14" s="80"/>
      <c r="F14" s="81"/>
    </row>
    <row r="15" spans="1:7" s="11" customFormat="1" x14ac:dyDescent="0.3">
      <c r="B15" s="12"/>
      <c r="C15" s="12"/>
      <c r="D15" s="13">
        <f t="shared" si="0"/>
        <v>0</v>
      </c>
      <c r="E15" s="80"/>
      <c r="F15" s="81"/>
    </row>
    <row r="16" spans="1:7" s="11" customFormat="1" x14ac:dyDescent="0.3">
      <c r="B16" s="12"/>
      <c r="C16" s="12"/>
      <c r="D16" s="13">
        <f t="shared" si="0"/>
        <v>0</v>
      </c>
      <c r="E16" s="80"/>
      <c r="F16" s="81"/>
    </row>
    <row r="17" spans="1:8" s="11" customFormat="1" x14ac:dyDescent="0.3">
      <c r="B17" s="12"/>
      <c r="C17" s="12"/>
      <c r="D17" s="13">
        <f t="shared" si="0"/>
        <v>0</v>
      </c>
      <c r="E17" s="80"/>
      <c r="F17" s="81"/>
    </row>
    <row r="18" spans="1:8" s="11" customFormat="1" x14ac:dyDescent="0.3">
      <c r="B18" s="12"/>
      <c r="C18" s="12"/>
      <c r="D18" s="13">
        <f t="shared" si="0"/>
        <v>0</v>
      </c>
      <c r="E18" s="80"/>
      <c r="F18" s="81"/>
    </row>
    <row r="19" spans="1:8" x14ac:dyDescent="0.3">
      <c r="A19" s="9" t="s">
        <v>0</v>
      </c>
      <c r="B19" s="10">
        <f>SUM(B12:B18)</f>
        <v>0</v>
      </c>
      <c r="C19" s="10">
        <f>SUM(C12:C18)</f>
        <v>0</v>
      </c>
      <c r="D19" s="10">
        <f>SUM(D12:D18)</f>
        <v>0</v>
      </c>
      <c r="E19" s="82"/>
      <c r="F19" s="81"/>
      <c r="G19" s="7"/>
    </row>
    <row r="20" spans="1:8" x14ac:dyDescent="0.3">
      <c r="H20" s="2"/>
    </row>
    <row r="21" spans="1:8" x14ac:dyDescent="0.3">
      <c r="F21" s="7"/>
    </row>
    <row r="22" spans="1:8" x14ac:dyDescent="0.3">
      <c r="A22" s="14" t="s">
        <v>4</v>
      </c>
    </row>
  </sheetData>
  <mergeCells count="9">
    <mergeCell ref="E17:F17"/>
    <mergeCell ref="E18:F18"/>
    <mergeCell ref="E19:F19"/>
    <mergeCell ref="E14:F14"/>
    <mergeCell ref="E11:F11"/>
    <mergeCell ref="E12:F12"/>
    <mergeCell ref="E13:F13"/>
    <mergeCell ref="E15:F15"/>
    <mergeCell ref="E16:F1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FormConfiguration><![CDATA[{"formFields":[],"formDataEntries":[]}]]></TemplafyFormConfiguration>
</file>

<file path=customXml/item2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Props1.xml><?xml version="1.0" encoding="utf-8"?>
<ds:datastoreItem xmlns:ds="http://schemas.openxmlformats.org/officeDocument/2006/customXml" ds:itemID="{460E185F-155A-4A0D-81DB-4F839B431F71}">
  <ds:schemaRefs/>
</ds:datastoreItem>
</file>

<file path=customXml/itemProps2.xml><?xml version="1.0" encoding="utf-8"?>
<ds:datastoreItem xmlns:ds="http://schemas.openxmlformats.org/officeDocument/2006/customXml" ds:itemID="{3F1AD0D3-C2B2-41A7-8D84-5B653192951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Alison Clothier</cp:lastModifiedBy>
  <cp:lastPrinted>2023-03-20T07:35:33Z</cp:lastPrinted>
  <dcterms:created xsi:type="dcterms:W3CDTF">2023-03-10T09:35:56Z</dcterms:created>
  <dcterms:modified xsi:type="dcterms:W3CDTF">2025-06-03T11:00:53Z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